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ROZPOCTYPC\rozpočty\ROZPOČty PRO OSTATNÍ\VANĚK\EXPERIMNETÁLNÍ DŮM\Experimentální soběstačný dům SŠE Ostrava_\Rozpočet a výkaz výměr\Nová složka\"/>
    </mc:Choice>
  </mc:AlternateContent>
  <bookViews>
    <workbookView xWindow="0" yWindow="0" windowWidth="0" windowHeight="0"/>
  </bookViews>
  <sheets>
    <sheet name="Rekapitulace stavby" sheetId="1" r:id="rId1"/>
    <sheet name="SO 01b - Ocelové schodiště" sheetId="2" r:id="rId2"/>
    <sheet name="VN a ON - Vedlejší a osta..." sheetId="3" r:id="rId3"/>
    <sheet name="Pokyny pro vyplnění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'SO 01b - Ocelové schodiště'!$C$90:$K$204</definedName>
    <definedName name="_xlnm.Print_Area" localSheetId="1">'SO 01b - Ocelové schodiště'!$C$4:$J$41,'SO 01b - Ocelové schodiště'!$C$47:$J$70,'SO 01b - Ocelové schodiště'!$C$76:$K$204</definedName>
    <definedName name="_xlnm.Print_Titles" localSheetId="1">'SO 01b - Ocelové schodiště'!$90:$90</definedName>
    <definedName name="_xlnm._FilterDatabase" localSheetId="2" hidden="1">'VN a ON - Vedlejší a osta...'!$C$83:$K$155</definedName>
    <definedName name="_xlnm.Print_Area" localSheetId="2">'VN a ON - Vedlejší a osta...'!$C$4:$J$39,'VN a ON - Vedlejší a osta...'!$C$45:$J$65,'VN a ON - Vedlejší a osta...'!$C$71:$K$155</definedName>
    <definedName name="_xlnm.Print_Titles" localSheetId="2">'VN a ON - Vedlejší a osta...'!$83:$83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7"/>
  <c i="3" r="J35"/>
  <c i="1" r="AX57"/>
  <c i="3"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4"/>
  <c r="BH114"/>
  <c r="BG114"/>
  <c r="BF114"/>
  <c r="T114"/>
  <c r="R114"/>
  <c r="P114"/>
  <c r="BI105"/>
  <c r="BH105"/>
  <c r="BG105"/>
  <c r="BF105"/>
  <c r="T105"/>
  <c r="R105"/>
  <c r="P105"/>
  <c r="BI99"/>
  <c r="BH99"/>
  <c r="BG99"/>
  <c r="BF99"/>
  <c r="T99"/>
  <c r="R99"/>
  <c r="P99"/>
  <c r="BI95"/>
  <c r="BH95"/>
  <c r="BG95"/>
  <c r="BF95"/>
  <c r="T95"/>
  <c r="T94"/>
  <c r="R95"/>
  <c r="R94"/>
  <c r="P95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BI86"/>
  <c r="BH86"/>
  <c r="BG86"/>
  <c r="BF86"/>
  <c r="T86"/>
  <c r="R86"/>
  <c r="P86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2" r="J39"/>
  <c r="J38"/>
  <c i="1" r="AY56"/>
  <c i="2" r="J37"/>
  <c i="1" r="AX56"/>
  <c i="2" r="BI202"/>
  <c r="BH202"/>
  <c r="BG202"/>
  <c r="BF202"/>
  <c r="T202"/>
  <c r="R202"/>
  <c r="P202"/>
  <c r="BI194"/>
  <c r="BH194"/>
  <c r="BG194"/>
  <c r="BF194"/>
  <c r="T194"/>
  <c r="R194"/>
  <c r="P194"/>
  <c r="BI186"/>
  <c r="BH186"/>
  <c r="BG186"/>
  <c r="BF186"/>
  <c r="T186"/>
  <c r="R186"/>
  <c r="P186"/>
  <c r="BI178"/>
  <c r="BH178"/>
  <c r="BG178"/>
  <c r="BF178"/>
  <c r="T178"/>
  <c r="R178"/>
  <c r="P178"/>
  <c r="BI170"/>
  <c r="BH170"/>
  <c r="BG170"/>
  <c r="BF170"/>
  <c r="T170"/>
  <c r="R170"/>
  <c r="P170"/>
  <c r="BI161"/>
  <c r="BH161"/>
  <c r="BG161"/>
  <c r="BF161"/>
  <c r="T161"/>
  <c r="R161"/>
  <c r="P161"/>
  <c r="BI158"/>
  <c r="BH158"/>
  <c r="BG158"/>
  <c r="BF158"/>
  <c r="T158"/>
  <c r="R158"/>
  <c r="P158"/>
  <c r="BI153"/>
  <c r="BH153"/>
  <c r="BG153"/>
  <c r="BF153"/>
  <c r="T153"/>
  <c r="R153"/>
  <c r="P153"/>
  <c r="BI145"/>
  <c r="BH145"/>
  <c r="BG145"/>
  <c r="BF145"/>
  <c r="T145"/>
  <c r="R145"/>
  <c r="P145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T126"/>
  <c r="R127"/>
  <c r="R126"/>
  <c r="P127"/>
  <c r="P126"/>
  <c r="BI121"/>
  <c r="BH121"/>
  <c r="BG121"/>
  <c r="BF121"/>
  <c r="T121"/>
  <c r="R121"/>
  <c r="P121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J88"/>
  <c r="J87"/>
  <c r="F87"/>
  <c r="F85"/>
  <c r="E83"/>
  <c r="J59"/>
  <c r="J58"/>
  <c r="F58"/>
  <c r="F56"/>
  <c r="E54"/>
  <c r="J20"/>
  <c r="E20"/>
  <c r="F88"/>
  <c r="J19"/>
  <c r="J14"/>
  <c r="J85"/>
  <c r="E7"/>
  <c r="E79"/>
  <c i="1" r="L50"/>
  <c r="AM50"/>
  <c r="AM49"/>
  <c r="L49"/>
  <c r="AM47"/>
  <c r="L47"/>
  <c r="L45"/>
  <c r="L44"/>
  <c i="2" r="BK161"/>
  <c r="J104"/>
  <c r="BK202"/>
  <c r="J109"/>
  <c i="3" r="J122"/>
  <c r="BK99"/>
  <c r="BK132"/>
  <c r="J86"/>
  <c i="2" r="J170"/>
  <c r="J99"/>
  <c r="J153"/>
  <c r="J94"/>
  <c i="3" r="BK135"/>
  <c r="BK92"/>
  <c r="J120"/>
  <c r="J88"/>
  <c i="2" r="J137"/>
  <c r="BK194"/>
  <c r="BK104"/>
  <c i="3" r="J139"/>
  <c r="J90"/>
  <c r="BK122"/>
  <c i="2" r="BK178"/>
  <c r="BK140"/>
  <c r="J161"/>
  <c r="BK99"/>
  <c i="3" r="BK120"/>
  <c r="J151"/>
  <c r="BK90"/>
  <c i="2" r="J194"/>
  <c r="J132"/>
  <c r="BK170"/>
  <c r="BK137"/>
  <c i="3" r="J132"/>
  <c r="BK88"/>
  <c r="BK124"/>
  <c r="J92"/>
  <c i="2" r="J145"/>
  <c i="1" r="AS55"/>
  <c i="2" r="BK132"/>
  <c i="3" r="J142"/>
  <c r="BK105"/>
  <c r="BK129"/>
  <c i="2" r="BK186"/>
  <c r="J116"/>
  <c r="BK158"/>
  <c i="3" r="BK151"/>
  <c r="J114"/>
  <c r="J135"/>
  <c r="BK86"/>
  <c i="2" r="BK121"/>
  <c r="J186"/>
  <c r="J121"/>
  <c i="3" r="J129"/>
  <c r="BK139"/>
  <c r="J99"/>
  <c i="2" r="BK153"/>
  <c r="BK145"/>
  <c i="3" r="BK148"/>
  <c r="BK145"/>
  <c r="BK114"/>
  <c i="2" r="J202"/>
  <c r="J127"/>
  <c r="J178"/>
  <c r="BK116"/>
  <c i="3" r="J124"/>
  <c r="BK142"/>
  <c r="BK95"/>
  <c i="2" r="J158"/>
  <c r="BK94"/>
  <c r="BK127"/>
  <c i="3" r="J126"/>
  <c r="J148"/>
  <c r="J105"/>
  <c i="2" r="BK109"/>
  <c r="J140"/>
  <c i="3" r="J145"/>
  <c r="J95"/>
  <c r="BK126"/>
  <c i="2" l="1" r="R93"/>
  <c r="BK103"/>
  <c r="J103"/>
  <c r="J66"/>
  <c r="BK131"/>
  <c r="J131"/>
  <c r="J69"/>
  <c i="3" r="P85"/>
  <c r="T128"/>
  <c r="R138"/>
  <c i="2" r="BK93"/>
  <c r="J93"/>
  <c r="J65"/>
  <c r="P103"/>
  <c r="T131"/>
  <c r="T130"/>
  <c i="3" r="R85"/>
  <c r="R128"/>
  <c r="R98"/>
  <c r="T138"/>
  <c i="2" r="T93"/>
  <c r="R103"/>
  <c r="R131"/>
  <c r="R130"/>
  <c i="3" r="BK85"/>
  <c r="J85"/>
  <c r="J60"/>
  <c r="P128"/>
  <c r="BK138"/>
  <c r="J138"/>
  <c r="J64"/>
  <c i="2" r="P93"/>
  <c r="P92"/>
  <c r="T103"/>
  <c r="P131"/>
  <c r="P130"/>
  <c i="3" r="T85"/>
  <c r="BK128"/>
  <c r="J128"/>
  <c r="J63"/>
  <c r="P138"/>
  <c i="2" r="BK126"/>
  <c r="J126"/>
  <c r="J67"/>
  <c i="3" r="BK98"/>
  <c r="J98"/>
  <c r="J62"/>
  <c r="BK94"/>
  <c r="J94"/>
  <c r="J61"/>
  <c r="J52"/>
  <c r="F55"/>
  <c r="E74"/>
  <c r="BE86"/>
  <c r="BE88"/>
  <c r="BE92"/>
  <c r="BE95"/>
  <c r="BE105"/>
  <c r="BE120"/>
  <c r="BE122"/>
  <c r="BE124"/>
  <c r="BE139"/>
  <c r="BE142"/>
  <c r="BE90"/>
  <c r="BE99"/>
  <c r="BE114"/>
  <c r="BE126"/>
  <c r="BE129"/>
  <c r="BE132"/>
  <c r="BE135"/>
  <c r="BE145"/>
  <c r="BE148"/>
  <c r="BE151"/>
  <c i="2" r="E50"/>
  <c r="F59"/>
  <c r="BE109"/>
  <c r="BE132"/>
  <c r="BE140"/>
  <c r="BE153"/>
  <c r="BE194"/>
  <c r="BE202"/>
  <c r="J56"/>
  <c r="BE94"/>
  <c r="BE99"/>
  <c r="BE104"/>
  <c r="BE116"/>
  <c r="BE121"/>
  <c r="BE127"/>
  <c r="BE137"/>
  <c r="BE145"/>
  <c r="BE158"/>
  <c r="BE161"/>
  <c r="BE170"/>
  <c r="BE178"/>
  <c r="BE186"/>
  <c r="F38"/>
  <c i="1" r="BC56"/>
  <c r="BC55"/>
  <c i="2" r="F36"/>
  <c i="1" r="BA56"/>
  <c r="BA55"/>
  <c r="AW55"/>
  <c r="AS54"/>
  <c i="2" r="F39"/>
  <c i="1" r="BD56"/>
  <c r="BD55"/>
  <c i="3" r="F35"/>
  <c i="1" r="BB57"/>
  <c i="3" r="F37"/>
  <c i="1" r="BD57"/>
  <c i="3" r="J34"/>
  <c i="1" r="AW57"/>
  <c i="2" r="J36"/>
  <c i="1" r="AW56"/>
  <c i="3" r="F36"/>
  <c i="1" r="BC57"/>
  <c i="2" r="F37"/>
  <c i="1" r="BB56"/>
  <c r="BB55"/>
  <c r="AX55"/>
  <c i="3" r="F34"/>
  <c i="1" r="BA57"/>
  <c i="3" l="1" r="T98"/>
  <c r="P98"/>
  <c r="P84"/>
  <c i="1" r="AU57"/>
  <c i="2" r="R92"/>
  <c r="R91"/>
  <c r="P91"/>
  <c i="1" r="AU56"/>
  <c i="3" r="R84"/>
  <c r="T84"/>
  <c i="2" r="T92"/>
  <c r="T91"/>
  <c r="BK130"/>
  <c r="J130"/>
  <c r="J68"/>
  <c i="3" r="BK84"/>
  <c r="J84"/>
  <c i="2" r="BK92"/>
  <c r="J92"/>
  <c r="J64"/>
  <c i="1" r="AY55"/>
  <c i="3" r="J33"/>
  <c i="1" r="AV57"/>
  <c r="AT57"/>
  <c r="BD54"/>
  <c r="W33"/>
  <c i="2" r="J35"/>
  <c i="1" r="AV56"/>
  <c r="AT56"/>
  <c r="BB54"/>
  <c r="W31"/>
  <c r="BA54"/>
  <c r="W30"/>
  <c r="BC54"/>
  <c r="AY54"/>
  <c i="2" r="F35"/>
  <c i="1" r="AZ56"/>
  <c r="AZ55"/>
  <c r="AV55"/>
  <c r="AT55"/>
  <c i="3" r="J30"/>
  <c i="1" r="AG57"/>
  <c r="AU55"/>
  <c r="AU54"/>
  <c i="3" r="F33"/>
  <c i="1" r="AZ57"/>
  <c i="3" l="1" r="J59"/>
  <c i="2" r="BK91"/>
  <c r="J91"/>
  <c r="J63"/>
  <c i="3" r="J39"/>
  <c i="1" r="AN57"/>
  <c r="AW54"/>
  <c r="AK30"/>
  <c r="W32"/>
  <c r="AZ54"/>
  <c r="AV54"/>
  <c r="AK29"/>
  <c r="AX54"/>
  <c i="2" l="1" r="J32"/>
  <c i="1" r="AG56"/>
  <c r="AG55"/>
  <c r="AG54"/>
  <c r="AK26"/>
  <c r="AK35"/>
  <c r="AT54"/>
  <c r="W29"/>
  <c i="2" l="1" r="J41"/>
  <c i="1" r="AN55"/>
  <c r="AN54"/>
  <c r="AN56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<sst xmlns="http://schemas.openxmlformats.org/spreadsheetml/2006/main">
  <si>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</si>
  <si>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</si>
  <si>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</si>
  <si>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</si>
  <si>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</si>
  <si>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{8e6d4386-9240-4df9-a859-45223338b64b}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</si>
  <si>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</si>
  <si>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</si>
  <si>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</si>
  <si>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</si>
  <si>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</si>
  <si>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</si>
  <si>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</si>
  <si>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</si>
  <si>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ROZP2021-52II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</si>
  <si>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</si>
  <si>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</si>
  <si>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EXPERIMENTÁLNÍ SOBĚSTAČNÝ DŮM SŠE OSTRAVA-II. etapa</t>
  </si>
  <si>
    <t>KSO:</t>
  </si>
  <si>
    <t/>
  </si>
  <si>
    <t>CC-CZ:</t>
  </si>
  <si>
    <t>Místo:</t>
  </si>
  <si>
    <t>NA JÍZDÁRNĚ 423/30, OSTRAVA, 702 00</t>
  </si>
  <si>
    <t>Datum:</t>
  </si>
  <si>
    <t>23.8.2021</t>
  </si>
  <si>
    <t>Zadavatel:</t>
  </si>
  <si>
    <t>IČ:</t>
  </si>
  <si>
    <t>STŘEDNÍ ŠKOLA ELEKTROTECHNICKÁ, OSTRAVA</t>
  </si>
  <si>
    <t>DIČ:</t>
  </si>
  <si>
    <t>Uchazeč:</t>
  </si>
  <si>
    <t>Vyplň údaj</t>
  </si>
  <si>
    <t>Projektant:</t>
  </si>
  <si>
    <t>Ing. arch. Ing. Daniel Vaněk</t>
  </si>
  <si>
    <t>True</t>
  </si>
  <si>
    <t>Zpracovatel:</t>
  </si>
  <si>
    <t>Ateliér EMMET s.r.o.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</si>
  <si>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</si>
  <si>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</si>
  <si>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</si>
  <si>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</si>
  <si>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</si>
  <si>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</si>
  <si>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</si>
  <si>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</si>
  <si>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</si>
  <si>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</si>
  <si>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</si>
  <si>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</si>
  <si>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</si>
  <si>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</si>
  <si>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</si>
  <si>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</si>
  <si>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</si>
  <si>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</si>
  <si>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</si>
  <si>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</si>
  <si>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</si>
  <si>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</si>
  <si>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</si>
  <si>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</si>
  <si>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</si>
  <si>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</si>
  <si>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</si>
  <si>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</si>
  <si>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</si>
  <si>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</si>
  <si>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</si>
  <si>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</si>
  <si>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</si>
  <si>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</si>
  <si>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</si>
  <si>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</si>
  <si>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</si>
  <si>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</si>
  <si>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</si>
  <si>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</si>
  <si>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</si>
  <si>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 xml:space="preserve">Experimentální soběstačný dům </t>
  </si>
  <si>
    <t>STA</t>
  </si>
  <si>
    <t>1</t>
  </si>
  <si>
    <t>{8708eb8d-8725-44df-8091-734108f864ad}</t>
  </si>
  <si>
    <t>2</t>
  </si>
  <si>
    <t>/</t>
  </si>
  <si>
    <t>SO 01b</t>
  </si>
  <si>
    <t>Ocelové schodiště</t>
  </si>
  <si>
    <t>Soupis</t>
  </si>
  <si>
    <t>{a7551984-06a0-4f1f-8a7b-01d8de9ae10d}</t>
  </si>
  <si>
    <t>VN a ON</t>
  </si>
  <si>
    <t>Vedlejší a ostatní náklady</t>
  </si>
  <si>
    <t>{52222355-7a3c-4cb9-9fe0-92ef8e10c7c2}</t>
  </si>
  <si>
    <t>KRYCÍ LIST SOUPISU PRACÍ</t>
  </si>
  <si>
    <t>Objekt:</t>
  </si>
  <si>
    <t xml:space="preserve">SO 01 - Experimentální soběstačný dům </t>
  </si>
  <si>
    <t>Soupis:</t>
  </si>
  <si>
    <t>SO 01b - Ocelové schodiště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</si>
  <si>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</si>
  <si>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</si>
  <si>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</si>
  <si>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</si>
  <si>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</si>
  <si>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</si>
  <si>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</si>
  <si>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</si>
  <si>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</si>
  <si>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</si>
  <si>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</si>
  <si>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</si>
  <si>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</si>
  <si>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</si>
  <si>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</si>
  <si>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</si>
  <si>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</si>
  <si>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</si>
  <si>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</si>
  <si>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</si>
  <si>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</si>
  <si>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</si>
  <si>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</si>
  <si>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</si>
  <si>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</si>
  <si>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</si>
  <si>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</si>
  <si>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</si>
  <si>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132254101</t>
  </si>
  <si>
    <t>Hloubení rýh zapažených š do 800 mm v hornině třídy těžitelnosti I skupiny 3 objem do 20 m3 strojně</t>
  </si>
  <si>
    <t>m3</t>
  </si>
  <si>
    <t>CS ÚRS 2021 02</t>
  </si>
  <si>
    <t>4</t>
  </si>
  <si>
    <t>-531582126</t>
  </si>
  <si>
    <t>PP</t>
  </si>
  <si>
    <t>Hloubení zapažených rýh šířky do 800 mm strojně s urovnáním dna do předepsaného profilu a spádu v hornině třídy těžitelnosti I skupiny 3 do 20 m3</t>
  </si>
  <si>
    <t>Online PSC</t>
  </si>
  <si>
    <t>https://podminky.urs.cz/item/CS_URS_2021_02/132254101</t>
  </si>
  <si>
    <t>VV</t>
  </si>
  <si>
    <t xml:space="preserve">" základy pro ocelové schodiště " </t>
  </si>
  <si>
    <t>0,6*11,5*1,1</t>
  </si>
  <si>
    <t>162351103</t>
  </si>
  <si>
    <t>Vodorovné přemístění přes 50 do 500 m výkopku/sypaniny z horniny třídy těžitelnosti I skupiny 1 až 3</t>
  </si>
  <si>
    <t>252704186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</si>
  <si>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</si>
  <si>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</si>
  <si>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 xml:space="preserve">" přesun zeminy z výkopu základových konstrukcí  v rámci areálu školy" 7,59</t>
  </si>
  <si>
    <t>Zakládání</t>
  </si>
  <si>
    <t>3</t>
  </si>
  <si>
    <t>271562211</t>
  </si>
  <si>
    <t>Podsyp pod základové konstrukce se zhutněním z drobného kameniva frakce 0 až 4 mm</t>
  </si>
  <si>
    <t>75361542</t>
  </si>
  <si>
    <t>Podsyp pod základové konstrukce se zhutněním a urovnáním povrchu z kameniva drobného, frakce 0 - 4 mm</t>
  </si>
  <si>
    <t>https://podminky.urs.cz/item/CS_URS_2021_02/271562211</t>
  </si>
  <si>
    <t>" podsyp pod základové konstrukce" 11,5*0,6*0,1</t>
  </si>
  <si>
    <t>273361821</t>
  </si>
  <si>
    <t>Výztuž základových desek betonářskou ocelí 10 505 (R)</t>
  </si>
  <si>
    <t>t</t>
  </si>
  <si>
    <t>1317055414</t>
  </si>
  <si>
    <t>Výztuž základů desek z betonářské oceli 10 505 (R) nebo BSt 500</t>
  </si>
  <si>
    <t>https://podminky.urs.cz/item/CS_URS_2021_02/273361821</t>
  </si>
  <si>
    <t xml:space="preserve">" základové konstrukce pro schodiště" </t>
  </si>
  <si>
    <t xml:space="preserve">"prut 10 mm"  25,5*0,62*1,1*0,001</t>
  </si>
  <si>
    <t>" prut 8 mm" 128,5*2,0*1,1*0,001</t>
  </si>
  <si>
    <t>Součet</t>
  </si>
  <si>
    <t>5</t>
  </si>
  <si>
    <t>274321211</t>
  </si>
  <si>
    <t>Základové pasy ze ŽB bez zvýšených nároků na prostředí tř. C 12/15</t>
  </si>
  <si>
    <t>1309567436</t>
  </si>
  <si>
    <t>Základy z betonu železového (bez výztuže) pasy z betonu bez zvláštních nároků na prostředí tř. C 12/15</t>
  </si>
  <si>
    <t>https://podminky.urs.cz/item/CS_URS_2021_02/274321211</t>
  </si>
  <si>
    <t xml:space="preserve">" podklad pod základové konstrukce"  0,25*1,035</t>
  </si>
  <si>
    <t>6</t>
  </si>
  <si>
    <t>274321411</t>
  </si>
  <si>
    <t>Základové pasy ze ŽB bez zvýšených nároků na prostředí tř. C 20/25</t>
  </si>
  <si>
    <t>-736781496</t>
  </si>
  <si>
    <t>Základy z betonu železového (bez výztuže) pasy z betonu bez zvláštních nároků na prostředí tř. C 20/25</t>
  </si>
  <si>
    <t>https://podminky.urs.cz/item/CS_URS_2021_02/274321411</t>
  </si>
  <si>
    <t xml:space="preserve">"  základové konstrukce"  5,7*1,035</t>
  </si>
  <si>
    <t>998</t>
  </si>
  <si>
    <t>Přesun hmot</t>
  </si>
  <si>
    <t>7</t>
  </si>
  <si>
    <t>998011001</t>
  </si>
  <si>
    <t>Přesun hmot pro budovy zděné v do 6 m</t>
  </si>
  <si>
    <t>-1649491759</t>
  </si>
  <si>
    <t>Přesun hmot pro budovy občanské výstavby, bydlení, výrobu a služby s nosnou svislou konstrukcí zděnou z cihel, tvárnic nebo kamene vodorovná dopravní vzdálenost do 100 m pro budovy výšky do 6 m</t>
  </si>
  <si>
    <t>https://podminky.urs.cz/item/CS_URS_2021_02/998011001</t>
  </si>
  <si>
    <t>PSV</t>
  </si>
  <si>
    <t>Práce a dodávky PSV</t>
  </si>
  <si>
    <t>767</t>
  </si>
  <si>
    <t>Konstrukce zámečnické</t>
  </si>
  <si>
    <t>8</t>
  </si>
  <si>
    <t>767210151</t>
  </si>
  <si>
    <t>Montáž schodišťových stupňů ocelových rovných nebo vřetenových šroubováním</t>
  </si>
  <si>
    <t>kus</t>
  </si>
  <si>
    <t>16</t>
  </si>
  <si>
    <t>-746974307</t>
  </si>
  <si>
    <t>Montáž schodišťových stupňů z oceli rovných nebo vřetenových šroubováním</t>
  </si>
  <si>
    <t>https://podminky.urs.cz/item/CS_URS_2021_02/767210151</t>
  </si>
  <si>
    <t xml:space="preserve">" viz. pudorys ocelového schodiště" </t>
  </si>
  <si>
    <t>" schodišťové stupně" 20,0</t>
  </si>
  <si>
    <t>9</t>
  </si>
  <si>
    <t>M</t>
  </si>
  <si>
    <t>55347RP2</t>
  </si>
  <si>
    <t>stupeň schodišťový svařovaný žárově zinkovaný velikost 30/3mm 1100x305mm</t>
  </si>
  <si>
    <t>VLASTNÍ</t>
  </si>
  <si>
    <t>32</t>
  </si>
  <si>
    <t>-2084728686</t>
  </si>
  <si>
    <t>" viz. montáž + ztratné" 20,0</t>
  </si>
  <si>
    <t>10</t>
  </si>
  <si>
    <t>767220220</t>
  </si>
  <si>
    <t>Montáž zábradlí schodiště z trubek na ocelovou konstrukci hm přes 15 do 25 kg</t>
  </si>
  <si>
    <t>m</t>
  </si>
  <si>
    <t>143262294</t>
  </si>
  <si>
    <t>Montáž schodišťového zábradlí z trubek nebo tenkostěnných profilů na ocelovou konstrukci, hmotnosti 1 m zábradlí přes 15 do 25 kg</t>
  </si>
  <si>
    <t>https://podminky.urs.cz/item/CS_URS_2021_02/767220220</t>
  </si>
  <si>
    <t xml:space="preserve">" schodišťové  zábradlí" 45,0</t>
  </si>
  <si>
    <t>11</t>
  </si>
  <si>
    <t>14550238</t>
  </si>
  <si>
    <t>profil ocelový čtvercový svařovaný 40x40x4mm</t>
  </si>
  <si>
    <t>1171509395</t>
  </si>
  <si>
    <t>https://podminky.urs.cz/item/CS_URS_2021_02/14550238</t>
  </si>
  <si>
    <t xml:space="preserve">" součástí ceny bude i povrchová úprava pozinkem" </t>
  </si>
  <si>
    <t xml:space="preserve">" venkovní ocelové schodiště " </t>
  </si>
  <si>
    <t>" jekl 40/40/4" 183,0*7*1,1*0,001</t>
  </si>
  <si>
    <t>" montážní materiál 15% hmotnosti" 1,409/100*15</t>
  </si>
  <si>
    <t>12</t>
  </si>
  <si>
    <t>767250111</t>
  </si>
  <si>
    <t>Montáž ocelových podest šroubováním</t>
  </si>
  <si>
    <t>m2</t>
  </si>
  <si>
    <t>-2022292044</t>
  </si>
  <si>
    <t>Montáž podest z oceli šroubováním</t>
  </si>
  <si>
    <t>https://podminky.urs.cz/item/CS_URS_2021_02/767250111</t>
  </si>
  <si>
    <t>" schodišťová podesta" 1,95*2,8</t>
  </si>
  <si>
    <t>13</t>
  </si>
  <si>
    <t>55347RP1</t>
  </si>
  <si>
    <t xml:space="preserve">pororošt  svařovaný žárově zinkovaný velikost 30/3mm včetně rámu a rozpěr</t>
  </si>
  <si>
    <t>1475385359</t>
  </si>
  <si>
    <t>" viz. montáž + ztratné" 1,95*2,8</t>
  </si>
  <si>
    <t>14</t>
  </si>
  <si>
    <t>767995114</t>
  </si>
  <si>
    <t>Montáž atypických zámečnických konstrukcí hm přes 20 do 50 kg</t>
  </si>
  <si>
    <t>kg</t>
  </si>
  <si>
    <t>-1761475390</t>
  </si>
  <si>
    <t>Montáž ostatních atypických zámečnických konstrukcí hmotnosti přes 20 do 50 kg</t>
  </si>
  <si>
    <t>https://podminky.urs.cz/item/CS_URS_2021_02/767995114</t>
  </si>
  <si>
    <t>" UPE 200" 631,1</t>
  </si>
  <si>
    <t xml:space="preserve">" IPE 120"  172,9</t>
  </si>
  <si>
    <t xml:space="preserve">" L50/50/5 mm"  101,2</t>
  </si>
  <si>
    <t xml:space="preserve">"UPE 160"  279,4</t>
  </si>
  <si>
    <t>13010938</t>
  </si>
  <si>
    <t>ocel profilová jakost S235JR (11 375) průřez UPE 200</t>
  </si>
  <si>
    <t>-1000666088</t>
  </si>
  <si>
    <t>https://podminky.urs.cz/item/CS_URS_2021_02/13010938</t>
  </si>
  <si>
    <t>" UPE 200" 631,1*1,1*0,001</t>
  </si>
  <si>
    <t>" montážní materiál 15% hmotnosti" 0,694/100*15</t>
  </si>
  <si>
    <t>13010744</t>
  </si>
  <si>
    <t>ocel profilová jakost S235JR (11 375) průřez IPE 120</t>
  </si>
  <si>
    <t>-1433378271</t>
  </si>
  <si>
    <t>https://podminky.urs.cz/item/CS_URS_2021_02/13010744</t>
  </si>
  <si>
    <t xml:space="preserve">" IPE 120"  172,9*1,1*0,001</t>
  </si>
  <si>
    <t>" montážní materiál 15% hmotnosti" 0,190/100*15</t>
  </si>
  <si>
    <t>17</t>
  </si>
  <si>
    <t>13010934</t>
  </si>
  <si>
    <t>ocel profilová jakost S235JR (11 375) průřez UPE 160</t>
  </si>
  <si>
    <t>358646116</t>
  </si>
  <si>
    <t>https://podminky.urs.cz/item/CS_URS_2021_02/13010934</t>
  </si>
  <si>
    <t xml:space="preserve">"UPE 160"  279,4*1,1*0,001</t>
  </si>
  <si>
    <t>" montážní materiál 15% hmotnosti" 0,307/100*15</t>
  </si>
  <si>
    <t>18</t>
  </si>
  <si>
    <t>13010420</t>
  </si>
  <si>
    <t>úhelník ocelový rovnostranný jakost S235JR (11 375) 50x50x5mm</t>
  </si>
  <si>
    <t>1062191050</t>
  </si>
  <si>
    <t>https://podminky.urs.cz/item/CS_URS_2021_02/13010420</t>
  </si>
  <si>
    <t xml:space="preserve">" L50/50/5 mm"  101,2*1,1*0,001</t>
  </si>
  <si>
    <t>" montážní materiál 15% hmotnosti" 0,111/100*15</t>
  </si>
  <si>
    <t>19</t>
  </si>
  <si>
    <t>998767201</t>
  </si>
  <si>
    <t>Přesun hmot procentní pro zámečnické konstrukce v objektech v do 6 m</t>
  </si>
  <si>
    <t>%</t>
  </si>
  <si>
    <t>1183399609</t>
  </si>
  <si>
    <t>Přesun hmot pro zámečnické konstrukce stanovený procentní sazbou (%) z ceny vodorovná dopravní vzdálenost do 50 m v objektech výšky do 6 m</t>
  </si>
  <si>
    <t>https://podminky.urs.cz/item/CS_URS_2021_02/998767201</t>
  </si>
  <si>
    <t>VN a ON - Vedlejší a ostatní náklady</t>
  </si>
  <si>
    <t>OST - Ostatní náklady</t>
  </si>
  <si>
    <t xml:space="preserve">VN - Vedlejší 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</si>
  <si>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</si>
  <si>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</si>
  <si>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</si>
  <si>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OST</t>
  </si>
  <si>
    <t>Ostatní náklady</t>
  </si>
  <si>
    <t>R-001</t>
  </si>
  <si>
    <t>Požadavek objednatele - Označení stavby (D+M osazení informační tabule s uvedením názvu stavby, investora stavby, zhotovitele stavby, uvedením termínu a realizace stavby, uvedení kontaktu na odpovědného stavbyvedoucího)</t>
  </si>
  <si>
    <t>802778085</t>
  </si>
  <si>
    <t>R-007</t>
  </si>
  <si>
    <t>Zajištění dokumentace skutečného provedení staveb, veškeré doklady nutné k vydání kolaudačního souhlasu</t>
  </si>
  <si>
    <t>kompl</t>
  </si>
  <si>
    <t>-858376105</t>
  </si>
  <si>
    <t>R-012</t>
  </si>
  <si>
    <t>Zhotovitel zajistí fotodokumentaci původního a nového stavu, fotodokumentaci průběhu a realizace stavby po jednotlivých měsících</t>
  </si>
  <si>
    <t>652547292</t>
  </si>
  <si>
    <t>R-015</t>
  </si>
  <si>
    <t>Celková revize elektroinstalace včetně dokladů a protokolů potřebných ke kolaudačnímu řízení</t>
  </si>
  <si>
    <t>kompl.</t>
  </si>
  <si>
    <t>-1431865259</t>
  </si>
  <si>
    <t>VN</t>
  </si>
  <si>
    <t xml:space="preserve">Vedlejší  náklady</t>
  </si>
  <si>
    <t>R-004</t>
  </si>
  <si>
    <t>Vytýčení inženýrských síťí včetně provedení průzkumných sond, výšková úprava všech znaků IS, šachet, poklopů a ostaních …</t>
  </si>
  <si>
    <t>kpl</t>
  </si>
  <si>
    <t>-513708129</t>
  </si>
  <si>
    <t>"včetně sítí areálových" 1</t>
  </si>
  <si>
    <t>VRN</t>
  </si>
  <si>
    <t>Vedlejší rozpočtové náklady</t>
  </si>
  <si>
    <t>023002000</t>
  </si>
  <si>
    <t>Příprava staveniště - odstranění materiálů a konstrukcí</t>
  </si>
  <si>
    <t>hod</t>
  </si>
  <si>
    <t>1024</t>
  </si>
  <si>
    <t>1948121792</t>
  </si>
  <si>
    <t xml:space="preserve">"příprava staveniště pro provádění stavebních prací" </t>
  </si>
  <si>
    <t xml:space="preserve">"zhotovitel vyhodnotí  na základě pokynů investora a prohlídky staveniště" </t>
  </si>
  <si>
    <t xml:space="preserve">"zajištění okolí stavby proti proniku prachu, hluku, znehodnocení stávajícího vybavení -mobilní stěny" </t>
  </si>
  <si>
    <t>"předpoklad " 4</t>
  </si>
  <si>
    <t>R-003</t>
  </si>
  <si>
    <t xml:space="preserve">Zařízení staveniště vybavení ( zajištění objízdných tras a uzávěr včetně příslušných povolení, ZS sociální objekty, včetně vnitrostaveništního rozvodu a napojení  na media) - kompletní zajištění</t>
  </si>
  <si>
    <t>10502765</t>
  </si>
  <si>
    <t>Zařízení staveniště (přechodné dopravní značení, zajištění objízdných tras a uzávěr včetně příslušných povolení, ZS sociální objekty, včetně vnitrostaveništního rozvodu a napojení na media energii,) - kompletní zajištění</t>
  </si>
  <si>
    <t>" kompletní zařízení staveniště" 1</t>
  </si>
  <si>
    <t xml:space="preserve">" vybudování přístupové panelové komunikace pro potřeby stavby" </t>
  </si>
  <si>
    <t xml:space="preserve">" včetně podloží a jejího odstranění" </t>
  </si>
  <si>
    <t xml:space="preserve">" stavební buňky, úprava stávajíchcí stavebních objektu určených pro zařízení staveniště" </t>
  </si>
  <si>
    <t xml:space="preserve">" pronájem ploch staveniště" </t>
  </si>
  <si>
    <t xml:space="preserve">" připojení SLP, provizorní komunikace, skládky včetně likvidace obkladu" </t>
  </si>
  <si>
    <t xml:space="preserve">" ostatní náklady na provoz a údržbu vybavení staveniště" </t>
  </si>
  <si>
    <t>R-003a</t>
  </si>
  <si>
    <t>Náklady spojené s prací za plného provozu (hluk prach, zaměstnanci)</t>
  </si>
  <si>
    <t>-1712447528</t>
  </si>
  <si>
    <t xml:space="preserve">"příprava staveniště před prováděním stavebních prací" </t>
  </si>
  <si>
    <t>"utěsnění otvorů, provizorní SDK příčky do pěny, ochrana stávajících konstrukcí před poškozením nebo znehodnocením prachem" 1</t>
  </si>
  <si>
    <t xml:space="preserve">"ochrana plachtami, OSB deska na podlaze " </t>
  </si>
  <si>
    <t xml:space="preserve">" opatření pro zajištění bezprašnosti při manipulací se sutí" </t>
  </si>
  <si>
    <t>R-005</t>
  </si>
  <si>
    <t>Průběžné čištění komunikací, čištění vozidel při výjezdu ze stavby (zábradlí, zajištění obslužného provozu (zásobování, svoz komunálních odpadů, záchranných složek, ..))</t>
  </si>
  <si>
    <t>662446880</t>
  </si>
  <si>
    <t>Průběžné čištění komunikací, čištění vozidel při výjezdu ze stavby, zajištění výkopů (zábradlí, zajištění obslužného provozu (zásobování, svoz komunálních odpadů, záchranných složek, ..))</t>
  </si>
  <si>
    <t>R-006</t>
  </si>
  <si>
    <t>Zajištění zkoušek , kamerové zkoušky, tlakové zkoušky, výtažné zkoušky, revize, zajištění skládek a meziskládek materiálů a odpadů včetně odvozu a poplatků</t>
  </si>
  <si>
    <t>2132654593</t>
  </si>
  <si>
    <t>R-011</t>
  </si>
  <si>
    <t>Náklady zhotovitele na nutné konzultace se zpracovatelem PD při realizaci stavby</t>
  </si>
  <si>
    <t>-1831516303</t>
  </si>
  <si>
    <t>R-018</t>
  </si>
  <si>
    <t>Závěrečný úklid objektu před předáním stavby uživateli do trvalého užívání, finální úklid stavby</t>
  </si>
  <si>
    <t>-101545500</t>
  </si>
  <si>
    <t>VRN1</t>
  </si>
  <si>
    <t>Průzkumné, geodetické a projektové práce</t>
  </si>
  <si>
    <t>012103000</t>
  </si>
  <si>
    <t>Geodetické práce před výstavbou</t>
  </si>
  <si>
    <t>380654674</t>
  </si>
  <si>
    <t>https://podminky.urs.cz/item/CS_URS_2021_02/012103000</t>
  </si>
  <si>
    <t>012303000</t>
  </si>
  <si>
    <t>Geodetické práce po výstavbě</t>
  </si>
  <si>
    <t>ompl…</t>
  </si>
  <si>
    <t>-648514642</t>
  </si>
  <si>
    <t>https://podminky.urs.cz/item/CS_URS_2021_02/012303000</t>
  </si>
  <si>
    <t>013203000</t>
  </si>
  <si>
    <t>Výrobní dokumentace</t>
  </si>
  <si>
    <t>733407180</t>
  </si>
  <si>
    <t>https://podminky.urs.cz/item/CS_URS_2021_02/013203000</t>
  </si>
  <si>
    <t>VRN3</t>
  </si>
  <si>
    <t>Zařízení staveniště</t>
  </si>
  <si>
    <t>033103000</t>
  </si>
  <si>
    <t>Připojení energií</t>
  </si>
  <si>
    <t>koplm</t>
  </si>
  <si>
    <t>671790141</t>
  </si>
  <si>
    <t>https://podminky.urs.cz/item/CS_URS_2021_02/033103000</t>
  </si>
  <si>
    <t>033203000</t>
  </si>
  <si>
    <t>Energie pro zařízení staveniště</t>
  </si>
  <si>
    <t>813112700</t>
  </si>
  <si>
    <t>https://podminky.urs.cz/item/CS_URS_2021_02/033203000</t>
  </si>
  <si>
    <t>034103000</t>
  </si>
  <si>
    <t>Oplocení staveniště</t>
  </si>
  <si>
    <t>-1215408040</t>
  </si>
  <si>
    <t>https://podminky.urs.cz/item/CS_URS_2021_02/034103000</t>
  </si>
  <si>
    <t>034303000</t>
  </si>
  <si>
    <t>Dopravní značení na staveništi</t>
  </si>
  <si>
    <t>41885074</t>
  </si>
  <si>
    <t>https://podminky.urs.cz/item/CS_URS_2021_02/034303000</t>
  </si>
  <si>
    <t>20</t>
  </si>
  <si>
    <t>039103000</t>
  </si>
  <si>
    <t>Rozebrání, bourání a odvoz zařízení staveniště</t>
  </si>
  <si>
    <t>41928709</t>
  </si>
  <si>
    <t>https://podminky.urs.cz/item/CS_URS_2021_02/039103000</t>
  </si>
  <si>
    <t>" rozebrání, bourání a odvoz ZS" 1</t>
  </si>
  <si>
    <t xml:space="preserve">" úprava terénu, uvedení  do stavu požadovaného investorem, úklid celé plochy ZS"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</si>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</sst>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6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32254101" TargetMode="External" /><Relationship Id="rId2" Type="http://schemas.openxmlformats.org/officeDocument/2006/relationships/hyperlink" Target="https://podminky.urs.cz/item/CS_URS_2021_02/162351103" TargetMode="External" /><Relationship Id="rId3" Type="http://schemas.openxmlformats.org/officeDocument/2006/relationships/hyperlink" Target="https://podminky.urs.cz/item/CS_URS_2021_02/271562211" TargetMode="External" /><Relationship Id="rId4" Type="http://schemas.openxmlformats.org/officeDocument/2006/relationships/hyperlink" Target="https://podminky.urs.cz/item/CS_URS_2021_02/273361821" TargetMode="External" /><Relationship Id="rId5" Type="http://schemas.openxmlformats.org/officeDocument/2006/relationships/hyperlink" Target="https://podminky.urs.cz/item/CS_URS_2021_02/274321211" TargetMode="External" /><Relationship Id="rId6" Type="http://schemas.openxmlformats.org/officeDocument/2006/relationships/hyperlink" Target="https://podminky.urs.cz/item/CS_URS_2021_02/274321411" TargetMode="External" /><Relationship Id="rId7" Type="http://schemas.openxmlformats.org/officeDocument/2006/relationships/hyperlink" Target="https://podminky.urs.cz/item/CS_URS_2021_02/998011001" TargetMode="External" /><Relationship Id="rId8" Type="http://schemas.openxmlformats.org/officeDocument/2006/relationships/hyperlink" Target="https://podminky.urs.cz/item/CS_URS_2021_02/767210151" TargetMode="External" /><Relationship Id="rId9" Type="http://schemas.openxmlformats.org/officeDocument/2006/relationships/hyperlink" Target="https://podminky.urs.cz/item/CS_URS_2021_02/767220220" TargetMode="External" /><Relationship Id="rId10" Type="http://schemas.openxmlformats.org/officeDocument/2006/relationships/hyperlink" Target="https://podminky.urs.cz/item/CS_URS_2021_02/14550238" TargetMode="External" /><Relationship Id="rId11" Type="http://schemas.openxmlformats.org/officeDocument/2006/relationships/hyperlink" Target="https://podminky.urs.cz/item/CS_URS_2021_02/767250111" TargetMode="External" /><Relationship Id="rId12" Type="http://schemas.openxmlformats.org/officeDocument/2006/relationships/hyperlink" Target="https://podminky.urs.cz/item/CS_URS_2021_02/767995114" TargetMode="External" /><Relationship Id="rId13" Type="http://schemas.openxmlformats.org/officeDocument/2006/relationships/hyperlink" Target="https://podminky.urs.cz/item/CS_URS_2021_02/13010938" TargetMode="External" /><Relationship Id="rId14" Type="http://schemas.openxmlformats.org/officeDocument/2006/relationships/hyperlink" Target="https://podminky.urs.cz/item/CS_URS_2021_02/13010744" TargetMode="External" /><Relationship Id="rId15" Type="http://schemas.openxmlformats.org/officeDocument/2006/relationships/hyperlink" Target="https://podminky.urs.cz/item/CS_URS_2021_02/13010934" TargetMode="External" /><Relationship Id="rId16" Type="http://schemas.openxmlformats.org/officeDocument/2006/relationships/hyperlink" Target="https://podminky.urs.cz/item/CS_URS_2021_02/13010420" TargetMode="External" /><Relationship Id="rId17" Type="http://schemas.openxmlformats.org/officeDocument/2006/relationships/hyperlink" Target="https://podminky.urs.cz/item/CS_URS_2021_02/998767201" TargetMode="External" /><Relationship Id="rId1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2103000" TargetMode="External" /><Relationship Id="rId2" Type="http://schemas.openxmlformats.org/officeDocument/2006/relationships/hyperlink" Target="https://podminky.urs.cz/item/CS_URS_2021_02/012303000" TargetMode="External" /><Relationship Id="rId3" Type="http://schemas.openxmlformats.org/officeDocument/2006/relationships/hyperlink" Target="https://podminky.urs.cz/item/CS_URS_2021_02/013203000" TargetMode="External" /><Relationship Id="rId4" Type="http://schemas.openxmlformats.org/officeDocument/2006/relationships/hyperlink" Target="https://podminky.urs.cz/item/CS_URS_2021_02/033103000" TargetMode="External" /><Relationship Id="rId5" Type="http://schemas.openxmlformats.org/officeDocument/2006/relationships/hyperlink" Target="https://podminky.urs.cz/item/CS_URS_2021_02/033203000" TargetMode="External" /><Relationship Id="rId6" Type="http://schemas.openxmlformats.org/officeDocument/2006/relationships/hyperlink" Target="https://podminky.urs.cz/item/CS_URS_2021_02/034103000" TargetMode="External" /><Relationship Id="rId7" Type="http://schemas.openxmlformats.org/officeDocument/2006/relationships/hyperlink" Target="https://podminky.urs.cz/item/CS_URS_2021_02/034303000" TargetMode="External" /><Relationship Id="rId8" Type="http://schemas.openxmlformats.org/officeDocument/2006/relationships/hyperlink" Target="https://podminky.urs.cz/item/CS_URS_2021_02/039103000" TargetMode="External" /><Relationship Id="rId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ROZP2021-52II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EXPERIMENTÁLNÍ SOBĚSTAČNÝ DŮM SŠE OSTRAVA-II. etapa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NA JÍZDÁRNĚ 423/30, OSTRAVA, 702 00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23.8.2021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STŘEDNÍ ŠKOLA ELEKTROTECHNICKÁ, OSTRAVA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arch. Ing. Daniel Vaněk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Ateliér EMMET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ROUND(AG55+AG57,2)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ROUND(AS55+AS57,2)</f>
        <v>0</v>
      </c>
      <c r="AT54" s="107">
        <f>ROUND(SUM(AV54:AW54),2)</f>
        <v>0</v>
      </c>
      <c r="AU54" s="108">
        <f>ROUND(AU55+AU57,5)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ROUND(AZ55+AZ57,2)</f>
        <v>0</v>
      </c>
      <c r="BA54" s="107">
        <f>ROUND(BA55+BA57,2)</f>
        <v>0</v>
      </c>
      <c r="BB54" s="107">
        <f>ROUND(BB55+BB57,2)</f>
        <v>0</v>
      </c>
      <c r="BC54" s="107">
        <f>ROUND(BC55+BC57,2)</f>
        <v>0</v>
      </c>
      <c r="BD54" s="109">
        <f>ROUND(BD55+BD57,2)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7"/>
      <c r="B55" s="112"/>
      <c r="C55" s="113"/>
      <c r="D55" s="114" t="s">
        <v>76</v>
      </c>
      <c r="E55" s="114"/>
      <c r="F55" s="114"/>
      <c r="G55" s="114"/>
      <c r="H55" s="114"/>
      <c r="I55" s="115"/>
      <c r="J55" s="114" t="s">
        <v>77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ROUND(AG56,2)</f>
        <v>0</v>
      </c>
      <c r="AH55" s="115"/>
      <c r="AI55" s="115"/>
      <c r="AJ55" s="115"/>
      <c r="AK55" s="115"/>
      <c r="AL55" s="115"/>
      <c r="AM55" s="115"/>
      <c r="AN55" s="117">
        <f>SUM(AG55,AT55)</f>
        <v>0</v>
      </c>
      <c r="AO55" s="115"/>
      <c r="AP55" s="115"/>
      <c r="AQ55" s="118" t="s">
        <v>78</v>
      </c>
      <c r="AR55" s="119"/>
      <c r="AS55" s="120">
        <f>ROUND(AS56,2)</f>
        <v>0</v>
      </c>
      <c r="AT55" s="121">
        <f>ROUND(SUM(AV55:AW55),2)</f>
        <v>0</v>
      </c>
      <c r="AU55" s="122">
        <f>ROUND(AU56,5)</f>
        <v>0</v>
      </c>
      <c r="AV55" s="121">
        <f>ROUND(AZ55*L29,2)</f>
        <v>0</v>
      </c>
      <c r="AW55" s="121">
        <f>ROUND(BA55*L30,2)</f>
        <v>0</v>
      </c>
      <c r="AX55" s="121">
        <f>ROUND(BB55*L29,2)</f>
        <v>0</v>
      </c>
      <c r="AY55" s="121">
        <f>ROUND(BC55*L30,2)</f>
        <v>0</v>
      </c>
      <c r="AZ55" s="121">
        <f>ROUND(AZ56,2)</f>
        <v>0</v>
      </c>
      <c r="BA55" s="121">
        <f>ROUND(BA56,2)</f>
        <v>0</v>
      </c>
      <c r="BB55" s="121">
        <f>ROUND(BB56,2)</f>
        <v>0</v>
      </c>
      <c r="BC55" s="121">
        <f>ROUND(BC56,2)</f>
        <v>0</v>
      </c>
      <c r="BD55" s="123">
        <f>ROUND(BD56,2)</f>
        <v>0</v>
      </c>
      <c r="BE55" s="7"/>
      <c r="BS55" s="124" t="s">
        <v>71</v>
      </c>
      <c r="BT55" s="124" t="s">
        <v>79</v>
      </c>
      <c r="BU55" s="124" t="s">
        <v>73</v>
      </c>
      <c r="BV55" s="124" t="s">
        <v>74</v>
      </c>
      <c r="BW55" s="124" t="s">
        <v>80</v>
      </c>
      <c r="BX55" s="124" t="s">
        <v>5</v>
      </c>
      <c r="CL55" s="124" t="s">
        <v>19</v>
      </c>
      <c r="CM55" s="124" t="s">
        <v>81</v>
      </c>
    </row>
    <row r="56" s="4" customFormat="1" ht="16.5" customHeight="1">
      <c r="A56" s="125" t="s">
        <v>82</v>
      </c>
      <c r="B56" s="64"/>
      <c r="C56" s="126"/>
      <c r="D56" s="126"/>
      <c r="E56" s="127" t="s">
        <v>83</v>
      </c>
      <c r="F56" s="127"/>
      <c r="G56" s="127"/>
      <c r="H56" s="127"/>
      <c r="I56" s="127"/>
      <c r="J56" s="126"/>
      <c r="K56" s="127" t="s">
        <v>84</v>
      </c>
      <c r="L56" s="127"/>
      <c r="M56" s="127"/>
      <c r="N56" s="127"/>
      <c r="O56" s="127"/>
      <c r="P56" s="127"/>
      <c r="Q56" s="127"/>
      <c r="R56" s="127"/>
      <c r="S56" s="127"/>
      <c r="T56" s="127"/>
      <c r="U56" s="127"/>
      <c r="V56" s="127"/>
      <c r="W56" s="127"/>
      <c r="X56" s="127"/>
      <c r="Y56" s="127"/>
      <c r="Z56" s="127"/>
      <c r="AA56" s="127"/>
      <c r="AB56" s="127"/>
      <c r="AC56" s="127"/>
      <c r="AD56" s="127"/>
      <c r="AE56" s="127"/>
      <c r="AF56" s="127"/>
      <c r="AG56" s="128">
        <f>'SO 01b - Ocelové schodiště'!J32</f>
        <v>0</v>
      </c>
      <c r="AH56" s="126"/>
      <c r="AI56" s="126"/>
      <c r="AJ56" s="126"/>
      <c r="AK56" s="126"/>
      <c r="AL56" s="126"/>
      <c r="AM56" s="126"/>
      <c r="AN56" s="128">
        <f>SUM(AG56,AT56)</f>
        <v>0</v>
      </c>
      <c r="AO56" s="126"/>
      <c r="AP56" s="126"/>
      <c r="AQ56" s="129" t="s">
        <v>85</v>
      </c>
      <c r="AR56" s="66"/>
      <c r="AS56" s="130">
        <v>0</v>
      </c>
      <c r="AT56" s="131">
        <f>ROUND(SUM(AV56:AW56),2)</f>
        <v>0</v>
      </c>
      <c r="AU56" s="132">
        <f>'SO 01b - Ocelové schodiště'!P91</f>
        <v>0</v>
      </c>
      <c r="AV56" s="131">
        <f>'SO 01b - Ocelové schodiště'!J35</f>
        <v>0</v>
      </c>
      <c r="AW56" s="131">
        <f>'SO 01b - Ocelové schodiště'!J36</f>
        <v>0</v>
      </c>
      <c r="AX56" s="131">
        <f>'SO 01b - Ocelové schodiště'!J37</f>
        <v>0</v>
      </c>
      <c r="AY56" s="131">
        <f>'SO 01b - Ocelové schodiště'!J38</f>
        <v>0</v>
      </c>
      <c r="AZ56" s="131">
        <f>'SO 01b - Ocelové schodiště'!F35</f>
        <v>0</v>
      </c>
      <c r="BA56" s="131">
        <f>'SO 01b - Ocelové schodiště'!F36</f>
        <v>0</v>
      </c>
      <c r="BB56" s="131">
        <f>'SO 01b - Ocelové schodiště'!F37</f>
        <v>0</v>
      </c>
      <c r="BC56" s="131">
        <f>'SO 01b - Ocelové schodiště'!F38</f>
        <v>0</v>
      </c>
      <c r="BD56" s="133">
        <f>'SO 01b - Ocelové schodiště'!F39</f>
        <v>0</v>
      </c>
      <c r="BE56" s="4"/>
      <c r="BT56" s="134" t="s">
        <v>81</v>
      </c>
      <c r="BV56" s="134" t="s">
        <v>74</v>
      </c>
      <c r="BW56" s="134" t="s">
        <v>86</v>
      </c>
      <c r="BX56" s="134" t="s">
        <v>80</v>
      </c>
      <c r="CL56" s="134" t="s">
        <v>19</v>
      </c>
    </row>
    <row r="57" s="7" customFormat="1" ht="24.75" customHeight="1">
      <c r="A57" s="125" t="s">
        <v>82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7">
        <f>'VN a ON - Vedlejší a osta...'!J30</f>
        <v>0</v>
      </c>
      <c r="AH57" s="115"/>
      <c r="AI57" s="115"/>
      <c r="AJ57" s="115"/>
      <c r="AK57" s="115"/>
      <c r="AL57" s="115"/>
      <c r="AM57" s="115"/>
      <c r="AN57" s="117">
        <f>SUM(AG57,AT57)</f>
        <v>0</v>
      </c>
      <c r="AO57" s="115"/>
      <c r="AP57" s="115"/>
      <c r="AQ57" s="118" t="s">
        <v>78</v>
      </c>
      <c r="AR57" s="119"/>
      <c r="AS57" s="135">
        <v>0</v>
      </c>
      <c r="AT57" s="136">
        <f>ROUND(SUM(AV57:AW57),2)</f>
        <v>0</v>
      </c>
      <c r="AU57" s="137">
        <f>'VN a ON - Vedlejší a osta...'!P84</f>
        <v>0</v>
      </c>
      <c r="AV57" s="136">
        <f>'VN a ON - Vedlejší a osta...'!J33</f>
        <v>0</v>
      </c>
      <c r="AW57" s="136">
        <f>'VN a ON - Vedlejší a osta...'!J34</f>
        <v>0</v>
      </c>
      <c r="AX57" s="136">
        <f>'VN a ON - Vedlejší a osta...'!J35</f>
        <v>0</v>
      </c>
      <c r="AY57" s="136">
        <f>'VN a ON - Vedlejší a osta...'!J36</f>
        <v>0</v>
      </c>
      <c r="AZ57" s="136">
        <f>'VN a ON - Vedlejší a osta...'!F33</f>
        <v>0</v>
      </c>
      <c r="BA57" s="136">
        <f>'VN a ON - Vedlejší a osta...'!F34</f>
        <v>0</v>
      </c>
      <c r="BB57" s="136">
        <f>'VN a ON - Vedlejší a osta...'!F35</f>
        <v>0</v>
      </c>
      <c r="BC57" s="136">
        <f>'VN a ON - Vedlejší a osta...'!F36</f>
        <v>0</v>
      </c>
      <c r="BD57" s="138">
        <f>'VN a ON - Vedlejší a osta...'!F37</f>
        <v>0</v>
      </c>
      <c r="BE57" s="7"/>
      <c r="BT57" s="124" t="s">
        <v>79</v>
      </c>
      <c r="BV57" s="124" t="s">
        <v>74</v>
      </c>
      <c r="BW57" s="124" t="s">
        <v>89</v>
      </c>
      <c r="BX57" s="124" t="s">
        <v>5</v>
      </c>
      <c r="CL57" s="124" t="s">
        <v>19</v>
      </c>
      <c r="CM57" s="124" t="s">
        <v>81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oixgqx5mxkHB3CRs8HlKQ6lSSSJq6+ejVlOKnPTWmKOfYCVNl2OTRu535yvlKW4Q1lqLKhsadubeujULXo9bfA==" hashValue="O0+M6UMFABuI5SJY8sb+MV1NZN8JtHtRoODOE7r+APOkaA4Tz5BARBvdD/3qM0kvRwA0y8GK5CDUYm3BW3usWg==" algorithmName="SHA-512" password="CCE7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E56:I56"/>
    <mergeCell ref="K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6" location="'SO 01b - Ocelové schodiště'!C2" display="/"/>
    <hyperlink ref="A57" location="'VN a ON - Vedlejší a ost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EXPERIMENTÁLNÍ SOBĚSTAČNÝ DŮM SŠE OSTRAVA-II. etapa</v>
      </c>
      <c r="F7" s="143"/>
      <c r="G7" s="143"/>
      <c r="H7" s="143"/>
      <c r="L7" s="21"/>
    </row>
    <row r="8" s="1" customFormat="1" ht="12" customHeight="1">
      <c r="B8" s="21"/>
      <c r="D8" s="143" t="s">
        <v>91</v>
      </c>
      <c r="L8" s="21"/>
    </row>
    <row r="9" s="2" customFormat="1" ht="16.5" customHeight="1">
      <c r="A9" s="39"/>
      <c r="B9" s="45"/>
      <c r="C9" s="39"/>
      <c r="D9" s="39"/>
      <c r="E9" s="144" t="s">
        <v>92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3" t="s">
        <v>93</v>
      </c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6" t="s">
        <v>94</v>
      </c>
      <c r="F11" s="39"/>
      <c r="G11" s="39"/>
      <c r="H11" s="39"/>
      <c r="I11" s="39"/>
      <c r="J11" s="39"/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3" t="s">
        <v>18</v>
      </c>
      <c r="E13" s="39"/>
      <c r="F13" s="134" t="s">
        <v>19</v>
      </c>
      <c r="G13" s="39"/>
      <c r="H13" s="39"/>
      <c r="I13" s="143" t="s">
        <v>20</v>
      </c>
      <c r="J13" s="134" t="s">
        <v>19</v>
      </c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21</v>
      </c>
      <c r="E14" s="39"/>
      <c r="F14" s="134" t="s">
        <v>22</v>
      </c>
      <c r="G14" s="39"/>
      <c r="H14" s="39"/>
      <c r="I14" s="143" t="s">
        <v>23</v>
      </c>
      <c r="J14" s="147" t="str">
        <f>'Rekapitulace stavby'!AN8</f>
        <v>23.8.2021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3" t="s">
        <v>25</v>
      </c>
      <c r="E16" s="39"/>
      <c r="F16" s="39"/>
      <c r="G16" s="39"/>
      <c r="H16" s="39"/>
      <c r="I16" s="143" t="s">
        <v>26</v>
      </c>
      <c r="J16" s="134" t="s">
        <v>19</v>
      </c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4" t="s">
        <v>27</v>
      </c>
      <c r="F17" s="39"/>
      <c r="G17" s="39"/>
      <c r="H17" s="39"/>
      <c r="I17" s="143" t="s">
        <v>28</v>
      </c>
      <c r="J17" s="134" t="s">
        <v>19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3" t="s">
        <v>29</v>
      </c>
      <c r="E19" s="39"/>
      <c r="F19" s="39"/>
      <c r="G19" s="39"/>
      <c r="H19" s="39"/>
      <c r="I19" s="143" t="s">
        <v>26</v>
      </c>
      <c r="J19" s="34" t="str">
        <f>'Rekapitulace stavby'!AN13</f>
        <v>Vyplň údaj</v>
      </c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4"/>
      <c r="G20" s="134"/>
      <c r="H20" s="134"/>
      <c r="I20" s="143" t="s">
        <v>28</v>
      </c>
      <c r="J20" s="34" t="str">
        <f>'Rekapitulace stavby'!AN14</f>
        <v>Vyplň údaj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3" t="s">
        <v>31</v>
      </c>
      <c r="E22" s="39"/>
      <c r="F22" s="39"/>
      <c r="G22" s="39"/>
      <c r="H22" s="39"/>
      <c r="I22" s="143" t="s">
        <v>26</v>
      </c>
      <c r="J22" s="134" t="s">
        <v>19</v>
      </c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4" t="s">
        <v>32</v>
      </c>
      <c r="F23" s="39"/>
      <c r="G23" s="39"/>
      <c r="H23" s="39"/>
      <c r="I23" s="143" t="s">
        <v>28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3" t="s">
        <v>34</v>
      </c>
      <c r="E25" s="39"/>
      <c r="F25" s="39"/>
      <c r="G25" s="39"/>
      <c r="H25" s="39"/>
      <c r="I25" s="143" t="s">
        <v>26</v>
      </c>
      <c r="J25" s="134" t="s">
        <v>19</v>
      </c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4" t="s">
        <v>35</v>
      </c>
      <c r="F26" s="39"/>
      <c r="G26" s="39"/>
      <c r="H26" s="39"/>
      <c r="I26" s="143" t="s">
        <v>28</v>
      </c>
      <c r="J26" s="134" t="s">
        <v>19</v>
      </c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5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3" t="s">
        <v>36</v>
      </c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48"/>
      <c r="B29" s="149"/>
      <c r="C29" s="148"/>
      <c r="D29" s="148"/>
      <c r="E29" s="150" t="s">
        <v>19</v>
      </c>
      <c r="F29" s="150"/>
      <c r="G29" s="150"/>
      <c r="H29" s="150"/>
      <c r="I29" s="148"/>
      <c r="J29" s="148"/>
      <c r="K29" s="148"/>
      <c r="L29" s="151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8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3" t="s">
        <v>38</v>
      </c>
      <c r="E32" s="39"/>
      <c r="F32" s="39"/>
      <c r="G32" s="39"/>
      <c r="H32" s="39"/>
      <c r="I32" s="39"/>
      <c r="J32" s="154">
        <f>ROUND(J91, 2)</f>
        <v>0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2"/>
      <c r="E33" s="152"/>
      <c r="F33" s="152"/>
      <c r="G33" s="152"/>
      <c r="H33" s="152"/>
      <c r="I33" s="152"/>
      <c r="J33" s="152"/>
      <c r="K33" s="152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5" t="s">
        <v>40</v>
      </c>
      <c r="G34" s="39"/>
      <c r="H34" s="39"/>
      <c r="I34" s="155" t="s">
        <v>39</v>
      </c>
      <c r="J34" s="155" t="s">
        <v>41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56" t="s">
        <v>42</v>
      </c>
      <c r="E35" s="143" t="s">
        <v>43</v>
      </c>
      <c r="F35" s="157">
        <f>ROUND((SUM(BE91:BE204)),  2)</f>
        <v>0</v>
      </c>
      <c r="G35" s="39"/>
      <c r="H35" s="39"/>
      <c r="I35" s="158">
        <v>0.20999999999999999</v>
      </c>
      <c r="J35" s="157">
        <f>ROUND(((SUM(BE91:BE204))*I35),  2)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43" t="s">
        <v>44</v>
      </c>
      <c r="F36" s="157">
        <f>ROUND((SUM(BF91:BF204)),  2)</f>
        <v>0</v>
      </c>
      <c r="G36" s="39"/>
      <c r="H36" s="39"/>
      <c r="I36" s="158">
        <v>0.14999999999999999</v>
      </c>
      <c r="J36" s="157">
        <f>ROUND(((SUM(BF91:BF204))*I36),  2)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45</v>
      </c>
      <c r="F37" s="157">
        <f>ROUND((SUM(BG91:BG204)),  2)</f>
        <v>0</v>
      </c>
      <c r="G37" s="39"/>
      <c r="H37" s="39"/>
      <c r="I37" s="158">
        <v>0.20999999999999999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43" t="s">
        <v>46</v>
      </c>
      <c r="F38" s="157">
        <f>ROUND((SUM(BH91:BH204)),  2)</f>
        <v>0</v>
      </c>
      <c r="G38" s="39"/>
      <c r="H38" s="39"/>
      <c r="I38" s="158">
        <v>0.14999999999999999</v>
      </c>
      <c r="J38" s="157">
        <f>0</f>
        <v>0</v>
      </c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3" t="s">
        <v>47</v>
      </c>
      <c r="F39" s="157">
        <f>ROUND((SUM(BI91:BI204)),  2)</f>
        <v>0</v>
      </c>
      <c r="G39" s="39"/>
      <c r="H39" s="39"/>
      <c r="I39" s="158">
        <v>0</v>
      </c>
      <c r="J39" s="157">
        <f>0</f>
        <v>0</v>
      </c>
      <c r="K39" s="39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59"/>
      <c r="D41" s="160" t="s">
        <v>48</v>
      </c>
      <c r="E41" s="161"/>
      <c r="F41" s="161"/>
      <c r="G41" s="162" t="s">
        <v>49</v>
      </c>
      <c r="H41" s="163" t="s">
        <v>50</v>
      </c>
      <c r="I41" s="161"/>
      <c r="J41" s="164">
        <f>SUM(J32:J39)</f>
        <v>0</v>
      </c>
      <c r="K41" s="165"/>
      <c r="L41" s="145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6"/>
      <c r="C42" s="167"/>
      <c r="D42" s="167"/>
      <c r="E42" s="167"/>
      <c r="F42" s="167"/>
      <c r="G42" s="167"/>
      <c r="H42" s="167"/>
      <c r="I42" s="167"/>
      <c r="J42" s="167"/>
      <c r="K42" s="167"/>
      <c r="L42" s="145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8"/>
      <c r="C46" s="169"/>
      <c r="D46" s="169"/>
      <c r="E46" s="169"/>
      <c r="F46" s="169"/>
      <c r="G46" s="169"/>
      <c r="H46" s="169"/>
      <c r="I46" s="169"/>
      <c r="J46" s="169"/>
      <c r="K46" s="169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95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0" t="str">
        <f>E7</f>
        <v>EXPERIMENTÁLNÍ SOBĚSTAČNÝ DŮM SŠE OSTRAVA-II. etapa</v>
      </c>
      <c r="F50" s="33"/>
      <c r="G50" s="33"/>
      <c r="H50" s="33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91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0" t="s">
        <v>92</v>
      </c>
      <c r="F52" s="41"/>
      <c r="G52" s="41"/>
      <c r="H52" s="41"/>
      <c r="I52" s="41"/>
      <c r="J52" s="41"/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93</v>
      </c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0" t="str">
        <f>E11</f>
        <v>SO 01b - Ocelové schodiště</v>
      </c>
      <c r="F54" s="41"/>
      <c r="G54" s="41"/>
      <c r="H54" s="41"/>
      <c r="I54" s="41"/>
      <c r="J54" s="41"/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21</v>
      </c>
      <c r="D56" s="41"/>
      <c r="E56" s="41"/>
      <c r="F56" s="28" t="str">
        <f>F14</f>
        <v>NA JÍZDÁRNĚ 423/30, OSTRAVA, 702 00</v>
      </c>
      <c r="G56" s="41"/>
      <c r="H56" s="41"/>
      <c r="I56" s="33" t="s">
        <v>23</v>
      </c>
      <c r="J56" s="73" t="str">
        <f>IF(J14="","",J14)</f>
        <v>23.8.2021</v>
      </c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25</v>
      </c>
      <c r="D58" s="41"/>
      <c r="E58" s="41"/>
      <c r="F58" s="28" t="str">
        <f>E17</f>
        <v>STŘEDNÍ ŠKOLA ELEKTROTECHNICKÁ, OSTRAVA</v>
      </c>
      <c r="G58" s="41"/>
      <c r="H58" s="41"/>
      <c r="I58" s="33" t="s">
        <v>31</v>
      </c>
      <c r="J58" s="37" t="str">
        <f>E23</f>
        <v>Ing. arch. Ing. Daniel Vaněk</v>
      </c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29</v>
      </c>
      <c r="D59" s="41"/>
      <c r="E59" s="41"/>
      <c r="F59" s="28" t="str">
        <f>IF(E20="","",E20)</f>
        <v>Vyplň údaj</v>
      </c>
      <c r="G59" s="41"/>
      <c r="H59" s="41"/>
      <c r="I59" s="33" t="s">
        <v>34</v>
      </c>
      <c r="J59" s="37" t="str">
        <f>E26</f>
        <v>Ateliér EMMET s.r.o.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1" t="s">
        <v>96</v>
      </c>
      <c r="D61" s="172"/>
      <c r="E61" s="172"/>
      <c r="F61" s="172"/>
      <c r="G61" s="172"/>
      <c r="H61" s="172"/>
      <c r="I61" s="172"/>
      <c r="J61" s="173" t="s">
        <v>97</v>
      </c>
      <c r="K61" s="172"/>
      <c r="L61" s="14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4" t="s">
        <v>70</v>
      </c>
      <c r="D63" s="41"/>
      <c r="E63" s="41"/>
      <c r="F63" s="41"/>
      <c r="G63" s="41"/>
      <c r="H63" s="41"/>
      <c r="I63" s="41"/>
      <c r="J63" s="103">
        <f>J91</f>
        <v>0</v>
      </c>
      <c r="K63" s="41"/>
      <c r="L63" s="14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98</v>
      </c>
    </row>
    <row r="64" s="9" customFormat="1" ht="24.96" customHeight="1">
      <c r="A64" s="9"/>
      <c r="B64" s="175"/>
      <c r="C64" s="176"/>
      <c r="D64" s="177" t="s">
        <v>99</v>
      </c>
      <c r="E64" s="178"/>
      <c r="F64" s="178"/>
      <c r="G64" s="178"/>
      <c r="H64" s="178"/>
      <c r="I64" s="178"/>
      <c r="J64" s="179">
        <f>J92</f>
        <v>0</v>
      </c>
      <c r="K64" s="176"/>
      <c r="L64" s="180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1"/>
      <c r="C65" s="126"/>
      <c r="D65" s="182" t="s">
        <v>100</v>
      </c>
      <c r="E65" s="183"/>
      <c r="F65" s="183"/>
      <c r="G65" s="183"/>
      <c r="H65" s="183"/>
      <c r="I65" s="183"/>
      <c r="J65" s="184">
        <f>J93</f>
        <v>0</v>
      </c>
      <c r="K65" s="126"/>
      <c r="L65" s="18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1"/>
      <c r="C66" s="126"/>
      <c r="D66" s="182" t="s">
        <v>101</v>
      </c>
      <c r="E66" s="183"/>
      <c r="F66" s="183"/>
      <c r="G66" s="183"/>
      <c r="H66" s="183"/>
      <c r="I66" s="183"/>
      <c r="J66" s="184">
        <f>J103</f>
        <v>0</v>
      </c>
      <c r="K66" s="126"/>
      <c r="L66" s="185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1"/>
      <c r="C67" s="126"/>
      <c r="D67" s="182" t="s">
        <v>102</v>
      </c>
      <c r="E67" s="183"/>
      <c r="F67" s="183"/>
      <c r="G67" s="183"/>
      <c r="H67" s="183"/>
      <c r="I67" s="183"/>
      <c r="J67" s="184">
        <f>J126</f>
        <v>0</v>
      </c>
      <c r="K67" s="126"/>
      <c r="L67" s="185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75"/>
      <c r="C68" s="176"/>
      <c r="D68" s="177" t="s">
        <v>103</v>
      </c>
      <c r="E68" s="178"/>
      <c r="F68" s="178"/>
      <c r="G68" s="178"/>
      <c r="H68" s="178"/>
      <c r="I68" s="178"/>
      <c r="J68" s="179">
        <f>J130</f>
        <v>0</v>
      </c>
      <c r="K68" s="176"/>
      <c r="L68" s="180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81"/>
      <c r="C69" s="126"/>
      <c r="D69" s="182" t="s">
        <v>104</v>
      </c>
      <c r="E69" s="183"/>
      <c r="F69" s="183"/>
      <c r="G69" s="183"/>
      <c r="H69" s="183"/>
      <c r="I69" s="183"/>
      <c r="J69" s="184">
        <f>J131</f>
        <v>0</v>
      </c>
      <c r="K69" s="126"/>
      <c r="L69" s="185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39"/>
      <c r="B70" s="40"/>
      <c r="C70" s="41"/>
      <c r="D70" s="41"/>
      <c r="E70" s="41"/>
      <c r="F70" s="41"/>
      <c r="G70" s="41"/>
      <c r="H70" s="41"/>
      <c r="I70" s="41"/>
      <c r="J70" s="41"/>
      <c r="K70" s="41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5" s="2" customFormat="1" ht="6.96" customHeight="1">
      <c r="A75" s="39"/>
      <c r="B75" s="62"/>
      <c r="C75" s="63"/>
      <c r="D75" s="63"/>
      <c r="E75" s="63"/>
      <c r="F75" s="63"/>
      <c r="G75" s="63"/>
      <c r="H75" s="63"/>
      <c r="I75" s="63"/>
      <c r="J75" s="63"/>
      <c r="K75" s="63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24.96" customHeight="1">
      <c r="A76" s="39"/>
      <c r="B76" s="40"/>
      <c r="C76" s="24" t="s">
        <v>105</v>
      </c>
      <c r="D76" s="41"/>
      <c r="E76" s="41"/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16</v>
      </c>
      <c r="D78" s="41"/>
      <c r="E78" s="41"/>
      <c r="F78" s="41"/>
      <c r="G78" s="41"/>
      <c r="H78" s="41"/>
      <c r="I78" s="41"/>
      <c r="J78" s="41"/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170" t="str">
        <f>E7</f>
        <v>EXPERIMENTÁLNÍ SOBĚSTAČNÝ DŮM SŠE OSTRAVA-II. etapa</v>
      </c>
      <c r="F79" s="33"/>
      <c r="G79" s="33"/>
      <c r="H79" s="33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" customFormat="1" ht="12" customHeight="1">
      <c r="B80" s="22"/>
      <c r="C80" s="33" t="s">
        <v>91</v>
      </c>
      <c r="D80" s="23"/>
      <c r="E80" s="23"/>
      <c r="F80" s="23"/>
      <c r="G80" s="23"/>
      <c r="H80" s="23"/>
      <c r="I80" s="23"/>
      <c r="J80" s="23"/>
      <c r="K80" s="23"/>
      <c r="L80" s="21"/>
    </row>
    <row r="81" s="2" customFormat="1" ht="16.5" customHeight="1">
      <c r="A81" s="39"/>
      <c r="B81" s="40"/>
      <c r="C81" s="41"/>
      <c r="D81" s="41"/>
      <c r="E81" s="170" t="s">
        <v>92</v>
      </c>
      <c r="F81" s="41"/>
      <c r="G81" s="41"/>
      <c r="H81" s="41"/>
      <c r="I81" s="41"/>
      <c r="J81" s="41"/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93</v>
      </c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E11</f>
        <v>SO 01b - Ocelové schodiště</v>
      </c>
      <c r="F83" s="41"/>
      <c r="G83" s="41"/>
      <c r="H83" s="41"/>
      <c r="I83" s="41"/>
      <c r="J83" s="41"/>
      <c r="K83" s="41"/>
      <c r="L83" s="14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4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F14</f>
        <v>NA JÍZDÁRNĚ 423/30, OSTRAVA, 702 00</v>
      </c>
      <c r="G85" s="41"/>
      <c r="H85" s="41"/>
      <c r="I85" s="33" t="s">
        <v>23</v>
      </c>
      <c r="J85" s="73" t="str">
        <f>IF(J14="","",J14)</f>
        <v>23.8.2021</v>
      </c>
      <c r="K85" s="41"/>
      <c r="L85" s="14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25</v>
      </c>
      <c r="D87" s="41"/>
      <c r="E87" s="41"/>
      <c r="F87" s="28" t="str">
        <f>E17</f>
        <v>STŘEDNÍ ŠKOLA ELEKTROTECHNICKÁ, OSTRAVA</v>
      </c>
      <c r="G87" s="41"/>
      <c r="H87" s="41"/>
      <c r="I87" s="33" t="s">
        <v>31</v>
      </c>
      <c r="J87" s="37" t="str">
        <f>E23</f>
        <v>Ing. arch. Ing. Daniel Vaněk</v>
      </c>
      <c r="K87" s="41"/>
      <c r="L87" s="14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29</v>
      </c>
      <c r="D88" s="41"/>
      <c r="E88" s="41"/>
      <c r="F88" s="28" t="str">
        <f>IF(E20="","",E20)</f>
        <v>Vyplň údaj</v>
      </c>
      <c r="G88" s="41"/>
      <c r="H88" s="41"/>
      <c r="I88" s="33" t="s">
        <v>34</v>
      </c>
      <c r="J88" s="37" t="str">
        <f>E26</f>
        <v>Ateliér EMMET s.r.o.</v>
      </c>
      <c r="K88" s="41"/>
      <c r="L88" s="14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4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86"/>
      <c r="B90" s="187"/>
      <c r="C90" s="188" t="s">
        <v>106</v>
      </c>
      <c r="D90" s="189" t="s">
        <v>57</v>
      </c>
      <c r="E90" s="189" t="s">
        <v>53</v>
      </c>
      <c r="F90" s="189" t="s">
        <v>54</v>
      </c>
      <c r="G90" s="189" t="s">
        <v>107</v>
      </c>
      <c r="H90" s="189" t="s">
        <v>108</v>
      </c>
      <c r="I90" s="189" t="s">
        <v>109</v>
      </c>
      <c r="J90" s="189" t="s">
        <v>97</v>
      </c>
      <c r="K90" s="190" t="s">
        <v>110</v>
      </c>
      <c r="L90" s="191"/>
      <c r="M90" s="93" t="s">
        <v>19</v>
      </c>
      <c r="N90" s="94" t="s">
        <v>42</v>
      </c>
      <c r="O90" s="94" t="s">
        <v>111</v>
      </c>
      <c r="P90" s="94" t="s">
        <v>112</v>
      </c>
      <c r="Q90" s="94" t="s">
        <v>113</v>
      </c>
      <c r="R90" s="94" t="s">
        <v>114</v>
      </c>
      <c r="S90" s="94" t="s">
        <v>115</v>
      </c>
      <c r="T90" s="95" t="s">
        <v>116</v>
      </c>
      <c r="U90" s="186"/>
      <c r="V90" s="186"/>
      <c r="W90" s="186"/>
      <c r="X90" s="186"/>
      <c r="Y90" s="186"/>
      <c r="Z90" s="186"/>
      <c r="AA90" s="186"/>
      <c r="AB90" s="186"/>
      <c r="AC90" s="186"/>
      <c r="AD90" s="186"/>
      <c r="AE90" s="186"/>
    </row>
    <row r="91" s="2" customFormat="1" ht="22.8" customHeight="1">
      <c r="A91" s="39"/>
      <c r="B91" s="40"/>
      <c r="C91" s="100" t="s">
        <v>117</v>
      </c>
      <c r="D91" s="41"/>
      <c r="E91" s="41"/>
      <c r="F91" s="41"/>
      <c r="G91" s="41"/>
      <c r="H91" s="41"/>
      <c r="I91" s="41"/>
      <c r="J91" s="192">
        <f>BK91</f>
        <v>0</v>
      </c>
      <c r="K91" s="41"/>
      <c r="L91" s="45"/>
      <c r="M91" s="96"/>
      <c r="N91" s="193"/>
      <c r="O91" s="97"/>
      <c r="P91" s="194">
        <f>P92+P130</f>
        <v>0</v>
      </c>
      <c r="Q91" s="97"/>
      <c r="R91" s="194">
        <f>R92+R130</f>
        <v>20.207975059999999</v>
      </c>
      <c r="S91" s="97"/>
      <c r="T91" s="195">
        <f>T92+T130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71</v>
      </c>
      <c r="AU91" s="18" t="s">
        <v>98</v>
      </c>
      <c r="BK91" s="196">
        <f>BK92+BK130</f>
        <v>0</v>
      </c>
    </row>
    <row r="92" s="12" customFormat="1" ht="25.92" customHeight="1">
      <c r="A92" s="12"/>
      <c r="B92" s="197"/>
      <c r="C92" s="198"/>
      <c r="D92" s="199" t="s">
        <v>71</v>
      </c>
      <c r="E92" s="200" t="s">
        <v>118</v>
      </c>
      <c r="F92" s="200" t="s">
        <v>119</v>
      </c>
      <c r="G92" s="198"/>
      <c r="H92" s="198"/>
      <c r="I92" s="201"/>
      <c r="J92" s="202">
        <f>BK92</f>
        <v>0</v>
      </c>
      <c r="K92" s="198"/>
      <c r="L92" s="203"/>
      <c r="M92" s="204"/>
      <c r="N92" s="205"/>
      <c r="O92" s="205"/>
      <c r="P92" s="206">
        <f>P93+P103+P126</f>
        <v>0</v>
      </c>
      <c r="Q92" s="205"/>
      <c r="R92" s="206">
        <f>R93+R103+R126</f>
        <v>16.743189059999999</v>
      </c>
      <c r="S92" s="205"/>
      <c r="T92" s="207">
        <f>T93+T103+T126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8" t="s">
        <v>79</v>
      </c>
      <c r="AT92" s="209" t="s">
        <v>71</v>
      </c>
      <c r="AU92" s="209" t="s">
        <v>72</v>
      </c>
      <c r="AY92" s="208" t="s">
        <v>120</v>
      </c>
      <c r="BK92" s="210">
        <f>BK93+BK103+BK126</f>
        <v>0</v>
      </c>
    </row>
    <row r="93" s="12" customFormat="1" ht="22.8" customHeight="1">
      <c r="A93" s="12"/>
      <c r="B93" s="197"/>
      <c r="C93" s="198"/>
      <c r="D93" s="199" t="s">
        <v>71</v>
      </c>
      <c r="E93" s="211" t="s">
        <v>79</v>
      </c>
      <c r="F93" s="211" t="s">
        <v>121</v>
      </c>
      <c r="G93" s="198"/>
      <c r="H93" s="198"/>
      <c r="I93" s="201"/>
      <c r="J93" s="212">
        <f>BK93</f>
        <v>0</v>
      </c>
      <c r="K93" s="198"/>
      <c r="L93" s="203"/>
      <c r="M93" s="204"/>
      <c r="N93" s="205"/>
      <c r="O93" s="205"/>
      <c r="P93" s="206">
        <f>SUM(P94:P102)</f>
        <v>0</v>
      </c>
      <c r="Q93" s="205"/>
      <c r="R93" s="206">
        <f>SUM(R94:R102)</f>
        <v>0</v>
      </c>
      <c r="S93" s="205"/>
      <c r="T93" s="207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8" t="s">
        <v>79</v>
      </c>
      <c r="AT93" s="209" t="s">
        <v>71</v>
      </c>
      <c r="AU93" s="209" t="s">
        <v>79</v>
      </c>
      <c r="AY93" s="208" t="s">
        <v>120</v>
      </c>
      <c r="BK93" s="210">
        <f>SUM(BK94:BK102)</f>
        <v>0</v>
      </c>
    </row>
    <row r="94" s="2" customFormat="1" ht="33" customHeight="1">
      <c r="A94" s="39"/>
      <c r="B94" s="40"/>
      <c r="C94" s="213" t="s">
        <v>79</v>
      </c>
      <c r="D94" s="213" t="s">
        <v>122</v>
      </c>
      <c r="E94" s="214" t="s">
        <v>123</v>
      </c>
      <c r="F94" s="215" t="s">
        <v>124</v>
      </c>
      <c r="G94" s="216" t="s">
        <v>125</v>
      </c>
      <c r="H94" s="217">
        <v>7.5899999999999999</v>
      </c>
      <c r="I94" s="218"/>
      <c r="J94" s="219">
        <f>ROUND(I94*H94,2)</f>
        <v>0</v>
      </c>
      <c r="K94" s="215" t="s">
        <v>126</v>
      </c>
      <c r="L94" s="45"/>
      <c r="M94" s="220" t="s">
        <v>19</v>
      </c>
      <c r="N94" s="221" t="s">
        <v>43</v>
      </c>
      <c r="O94" s="85"/>
      <c r="P94" s="222">
        <f>O94*H94</f>
        <v>0</v>
      </c>
      <c r="Q94" s="222">
        <v>0</v>
      </c>
      <c r="R94" s="222">
        <f>Q94*H94</f>
        <v>0</v>
      </c>
      <c r="S94" s="222">
        <v>0</v>
      </c>
      <c r="T94" s="22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4" t="s">
        <v>127</v>
      </c>
      <c r="AT94" s="224" t="s">
        <v>122</v>
      </c>
      <c r="AU94" s="224" t="s">
        <v>81</v>
      </c>
      <c r="AY94" s="18" t="s">
        <v>120</v>
      </c>
      <c r="BE94" s="225">
        <f>IF(N94="základní",J94,0)</f>
        <v>0</v>
      </c>
      <c r="BF94" s="225">
        <f>IF(N94="snížená",J94,0)</f>
        <v>0</v>
      </c>
      <c r="BG94" s="225">
        <f>IF(N94="zákl. přenesená",J94,0)</f>
        <v>0</v>
      </c>
      <c r="BH94" s="225">
        <f>IF(N94="sníž. přenesená",J94,0)</f>
        <v>0</v>
      </c>
      <c r="BI94" s="225">
        <f>IF(N94="nulová",J94,0)</f>
        <v>0</v>
      </c>
      <c r="BJ94" s="18" t="s">
        <v>79</v>
      </c>
      <c r="BK94" s="225">
        <f>ROUND(I94*H94,2)</f>
        <v>0</v>
      </c>
      <c r="BL94" s="18" t="s">
        <v>127</v>
      </c>
      <c r="BM94" s="224" t="s">
        <v>128</v>
      </c>
    </row>
    <row r="95" s="2" customFormat="1">
      <c r="A95" s="39"/>
      <c r="B95" s="40"/>
      <c r="C95" s="41"/>
      <c r="D95" s="226" t="s">
        <v>129</v>
      </c>
      <c r="E95" s="41"/>
      <c r="F95" s="227" t="s">
        <v>130</v>
      </c>
      <c r="G95" s="41"/>
      <c r="H95" s="41"/>
      <c r="I95" s="228"/>
      <c r="J95" s="41"/>
      <c r="K95" s="41"/>
      <c r="L95" s="45"/>
      <c r="M95" s="229"/>
      <c r="N95" s="23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129</v>
      </c>
      <c r="AU95" s="18" t="s">
        <v>81</v>
      </c>
    </row>
    <row r="96" s="2" customFormat="1">
      <c r="A96" s="39"/>
      <c r="B96" s="40"/>
      <c r="C96" s="41"/>
      <c r="D96" s="231" t="s">
        <v>131</v>
      </c>
      <c r="E96" s="41"/>
      <c r="F96" s="232" t="s">
        <v>132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131</v>
      </c>
      <c r="AU96" s="18" t="s">
        <v>81</v>
      </c>
    </row>
    <row r="97" s="13" customFormat="1">
      <c r="A97" s="13"/>
      <c r="B97" s="233"/>
      <c r="C97" s="234"/>
      <c r="D97" s="226" t="s">
        <v>133</v>
      </c>
      <c r="E97" s="235" t="s">
        <v>19</v>
      </c>
      <c r="F97" s="236" t="s">
        <v>134</v>
      </c>
      <c r="G97" s="234"/>
      <c r="H97" s="235" t="s">
        <v>19</v>
      </c>
      <c r="I97" s="237"/>
      <c r="J97" s="234"/>
      <c r="K97" s="234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133</v>
      </c>
      <c r="AU97" s="242" t="s">
        <v>81</v>
      </c>
      <c r="AV97" s="13" t="s">
        <v>79</v>
      </c>
      <c r="AW97" s="13" t="s">
        <v>33</v>
      </c>
      <c r="AX97" s="13" t="s">
        <v>72</v>
      </c>
      <c r="AY97" s="242" t="s">
        <v>120</v>
      </c>
    </row>
    <row r="98" s="14" customFormat="1">
      <c r="A98" s="14"/>
      <c r="B98" s="243"/>
      <c r="C98" s="244"/>
      <c r="D98" s="226" t="s">
        <v>133</v>
      </c>
      <c r="E98" s="245" t="s">
        <v>19</v>
      </c>
      <c r="F98" s="246" t="s">
        <v>135</v>
      </c>
      <c r="G98" s="244"/>
      <c r="H98" s="247">
        <v>7.5899999999999999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133</v>
      </c>
      <c r="AU98" s="253" t="s">
        <v>81</v>
      </c>
      <c r="AV98" s="14" t="s">
        <v>81</v>
      </c>
      <c r="AW98" s="14" t="s">
        <v>33</v>
      </c>
      <c r="AX98" s="14" t="s">
        <v>79</v>
      </c>
      <c r="AY98" s="253" t="s">
        <v>120</v>
      </c>
    </row>
    <row r="99" s="2" customFormat="1" ht="37.8" customHeight="1">
      <c r="A99" s="39"/>
      <c r="B99" s="40"/>
      <c r="C99" s="213" t="s">
        <v>81</v>
      </c>
      <c r="D99" s="213" t="s">
        <v>122</v>
      </c>
      <c r="E99" s="214" t="s">
        <v>136</v>
      </c>
      <c r="F99" s="215" t="s">
        <v>137</v>
      </c>
      <c r="G99" s="216" t="s">
        <v>125</v>
      </c>
      <c r="H99" s="217">
        <v>7.5899999999999999</v>
      </c>
      <c r="I99" s="218"/>
      <c r="J99" s="219">
        <f>ROUND(I99*H99,2)</f>
        <v>0</v>
      </c>
      <c r="K99" s="215" t="s">
        <v>126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127</v>
      </c>
      <c r="AT99" s="224" t="s">
        <v>122</v>
      </c>
      <c r="AU99" s="224" t="s">
        <v>81</v>
      </c>
      <c r="AY99" s="18" t="s">
        <v>120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127</v>
      </c>
      <c r="BM99" s="224" t="s">
        <v>138</v>
      </c>
    </row>
    <row r="100" s="2" customFormat="1">
      <c r="A100" s="39"/>
      <c r="B100" s="40"/>
      <c r="C100" s="41"/>
      <c r="D100" s="226" t="s">
        <v>129</v>
      </c>
      <c r="E100" s="41"/>
      <c r="F100" s="227" t="s">
        <v>139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81</v>
      </c>
    </row>
    <row r="101" s="2" customFormat="1">
      <c r="A101" s="39"/>
      <c r="B101" s="40"/>
      <c r="C101" s="41"/>
      <c r="D101" s="231" t="s">
        <v>131</v>
      </c>
      <c r="E101" s="41"/>
      <c r="F101" s="232" t="s">
        <v>140</v>
      </c>
      <c r="G101" s="41"/>
      <c r="H101" s="41"/>
      <c r="I101" s="228"/>
      <c r="J101" s="41"/>
      <c r="K101" s="41"/>
      <c r="L101" s="45"/>
      <c r="M101" s="229"/>
      <c r="N101" s="23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131</v>
      </c>
      <c r="AU101" s="18" t="s">
        <v>81</v>
      </c>
    </row>
    <row r="102" s="14" customFormat="1">
      <c r="A102" s="14"/>
      <c r="B102" s="243"/>
      <c r="C102" s="244"/>
      <c r="D102" s="226" t="s">
        <v>133</v>
      </c>
      <c r="E102" s="245" t="s">
        <v>19</v>
      </c>
      <c r="F102" s="246" t="s">
        <v>141</v>
      </c>
      <c r="G102" s="244"/>
      <c r="H102" s="247">
        <v>7.5899999999999999</v>
      </c>
      <c r="I102" s="248"/>
      <c r="J102" s="244"/>
      <c r="K102" s="244"/>
      <c r="L102" s="249"/>
      <c r="M102" s="250"/>
      <c r="N102" s="251"/>
      <c r="O102" s="251"/>
      <c r="P102" s="251"/>
      <c r="Q102" s="251"/>
      <c r="R102" s="251"/>
      <c r="S102" s="251"/>
      <c r="T102" s="25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3" t="s">
        <v>133</v>
      </c>
      <c r="AU102" s="253" t="s">
        <v>81</v>
      </c>
      <c r="AV102" s="14" t="s">
        <v>81</v>
      </c>
      <c r="AW102" s="14" t="s">
        <v>33</v>
      </c>
      <c r="AX102" s="14" t="s">
        <v>79</v>
      </c>
      <c r="AY102" s="253" t="s">
        <v>120</v>
      </c>
    </row>
    <row r="103" s="12" customFormat="1" ht="22.8" customHeight="1">
      <c r="A103" s="12"/>
      <c r="B103" s="197"/>
      <c r="C103" s="198"/>
      <c r="D103" s="199" t="s">
        <v>71</v>
      </c>
      <c r="E103" s="211" t="s">
        <v>81</v>
      </c>
      <c r="F103" s="211" t="s">
        <v>142</v>
      </c>
      <c r="G103" s="198"/>
      <c r="H103" s="198"/>
      <c r="I103" s="201"/>
      <c r="J103" s="212">
        <f>BK103</f>
        <v>0</v>
      </c>
      <c r="K103" s="198"/>
      <c r="L103" s="203"/>
      <c r="M103" s="204"/>
      <c r="N103" s="205"/>
      <c r="O103" s="205"/>
      <c r="P103" s="206">
        <f>SUM(P104:P125)</f>
        <v>0</v>
      </c>
      <c r="Q103" s="205"/>
      <c r="R103" s="206">
        <f>SUM(R104:R125)</f>
        <v>16.743189059999999</v>
      </c>
      <c r="S103" s="205"/>
      <c r="T103" s="207">
        <f>SUM(T104:T125)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8" t="s">
        <v>79</v>
      </c>
      <c r="AT103" s="209" t="s">
        <v>71</v>
      </c>
      <c r="AU103" s="209" t="s">
        <v>79</v>
      </c>
      <c r="AY103" s="208" t="s">
        <v>120</v>
      </c>
      <c r="BK103" s="210">
        <f>SUM(BK104:BK125)</f>
        <v>0</v>
      </c>
    </row>
    <row r="104" s="2" customFormat="1" ht="24.15" customHeight="1">
      <c r="A104" s="39"/>
      <c r="B104" s="40"/>
      <c r="C104" s="213" t="s">
        <v>143</v>
      </c>
      <c r="D104" s="213" t="s">
        <v>122</v>
      </c>
      <c r="E104" s="214" t="s">
        <v>144</v>
      </c>
      <c r="F104" s="215" t="s">
        <v>145</v>
      </c>
      <c r="G104" s="216" t="s">
        <v>125</v>
      </c>
      <c r="H104" s="217">
        <v>0.68999999999999995</v>
      </c>
      <c r="I104" s="218"/>
      <c r="J104" s="219">
        <f>ROUND(I104*H104,2)</f>
        <v>0</v>
      </c>
      <c r="K104" s="215" t="s">
        <v>126</v>
      </c>
      <c r="L104" s="45"/>
      <c r="M104" s="220" t="s">
        <v>19</v>
      </c>
      <c r="N104" s="221" t="s">
        <v>43</v>
      </c>
      <c r="O104" s="85"/>
      <c r="P104" s="222">
        <f>O104*H104</f>
        <v>0</v>
      </c>
      <c r="Q104" s="222">
        <v>1.98</v>
      </c>
      <c r="R104" s="222">
        <f>Q104*H104</f>
        <v>1.3661999999999999</v>
      </c>
      <c r="S104" s="222">
        <v>0</v>
      </c>
      <c r="T104" s="22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24" t="s">
        <v>127</v>
      </c>
      <c r="AT104" s="224" t="s">
        <v>122</v>
      </c>
      <c r="AU104" s="224" t="s">
        <v>81</v>
      </c>
      <c r="AY104" s="18" t="s">
        <v>120</v>
      </c>
      <c r="BE104" s="225">
        <f>IF(N104="základní",J104,0)</f>
        <v>0</v>
      </c>
      <c r="BF104" s="225">
        <f>IF(N104="snížená",J104,0)</f>
        <v>0</v>
      </c>
      <c r="BG104" s="225">
        <f>IF(N104="zákl. přenesená",J104,0)</f>
        <v>0</v>
      </c>
      <c r="BH104" s="225">
        <f>IF(N104="sníž. přenesená",J104,0)</f>
        <v>0</v>
      </c>
      <c r="BI104" s="225">
        <f>IF(N104="nulová",J104,0)</f>
        <v>0</v>
      </c>
      <c r="BJ104" s="18" t="s">
        <v>79</v>
      </c>
      <c r="BK104" s="225">
        <f>ROUND(I104*H104,2)</f>
        <v>0</v>
      </c>
      <c r="BL104" s="18" t="s">
        <v>127</v>
      </c>
      <c r="BM104" s="224" t="s">
        <v>146</v>
      </c>
    </row>
    <row r="105" s="2" customFormat="1">
      <c r="A105" s="39"/>
      <c r="B105" s="40"/>
      <c r="C105" s="41"/>
      <c r="D105" s="226" t="s">
        <v>129</v>
      </c>
      <c r="E105" s="41"/>
      <c r="F105" s="227" t="s">
        <v>147</v>
      </c>
      <c r="G105" s="41"/>
      <c r="H105" s="41"/>
      <c r="I105" s="228"/>
      <c r="J105" s="41"/>
      <c r="K105" s="41"/>
      <c r="L105" s="45"/>
      <c r="M105" s="229"/>
      <c r="N105" s="23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129</v>
      </c>
      <c r="AU105" s="18" t="s">
        <v>81</v>
      </c>
    </row>
    <row r="106" s="2" customFormat="1">
      <c r="A106" s="39"/>
      <c r="B106" s="40"/>
      <c r="C106" s="41"/>
      <c r="D106" s="231" t="s">
        <v>131</v>
      </c>
      <c r="E106" s="41"/>
      <c r="F106" s="232" t="s">
        <v>148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131</v>
      </c>
      <c r="AU106" s="18" t="s">
        <v>81</v>
      </c>
    </row>
    <row r="107" s="13" customFormat="1">
      <c r="A107" s="13"/>
      <c r="B107" s="233"/>
      <c r="C107" s="234"/>
      <c r="D107" s="226" t="s">
        <v>133</v>
      </c>
      <c r="E107" s="235" t="s">
        <v>19</v>
      </c>
      <c r="F107" s="236" t="s">
        <v>134</v>
      </c>
      <c r="G107" s="234"/>
      <c r="H107" s="235" t="s">
        <v>19</v>
      </c>
      <c r="I107" s="237"/>
      <c r="J107" s="234"/>
      <c r="K107" s="234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133</v>
      </c>
      <c r="AU107" s="242" t="s">
        <v>81</v>
      </c>
      <c r="AV107" s="13" t="s">
        <v>79</v>
      </c>
      <c r="AW107" s="13" t="s">
        <v>33</v>
      </c>
      <c r="AX107" s="13" t="s">
        <v>72</v>
      </c>
      <c r="AY107" s="242" t="s">
        <v>120</v>
      </c>
    </row>
    <row r="108" s="14" customFormat="1">
      <c r="A108" s="14"/>
      <c r="B108" s="243"/>
      <c r="C108" s="244"/>
      <c r="D108" s="226" t="s">
        <v>133</v>
      </c>
      <c r="E108" s="245" t="s">
        <v>19</v>
      </c>
      <c r="F108" s="246" t="s">
        <v>149</v>
      </c>
      <c r="G108" s="244"/>
      <c r="H108" s="247">
        <v>0.68999999999999995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133</v>
      </c>
      <c r="AU108" s="253" t="s">
        <v>81</v>
      </c>
      <c r="AV108" s="14" t="s">
        <v>81</v>
      </c>
      <c r="AW108" s="14" t="s">
        <v>33</v>
      </c>
      <c r="AX108" s="14" t="s">
        <v>79</v>
      </c>
      <c r="AY108" s="253" t="s">
        <v>120</v>
      </c>
    </row>
    <row r="109" s="2" customFormat="1" ht="21.75" customHeight="1">
      <c r="A109" s="39"/>
      <c r="B109" s="40"/>
      <c r="C109" s="213" t="s">
        <v>127</v>
      </c>
      <c r="D109" s="213" t="s">
        <v>122</v>
      </c>
      <c r="E109" s="214" t="s">
        <v>150</v>
      </c>
      <c r="F109" s="215" t="s">
        <v>151</v>
      </c>
      <c r="G109" s="216" t="s">
        <v>152</v>
      </c>
      <c r="H109" s="217">
        <v>0.29999999999999999</v>
      </c>
      <c r="I109" s="218"/>
      <c r="J109" s="219">
        <f>ROUND(I109*H109,2)</f>
        <v>0</v>
      </c>
      <c r="K109" s="215" t="s">
        <v>126</v>
      </c>
      <c r="L109" s="45"/>
      <c r="M109" s="220" t="s">
        <v>19</v>
      </c>
      <c r="N109" s="221" t="s">
        <v>43</v>
      </c>
      <c r="O109" s="85"/>
      <c r="P109" s="222">
        <f>O109*H109</f>
        <v>0</v>
      </c>
      <c r="Q109" s="222">
        <v>1.0606199999999999</v>
      </c>
      <c r="R109" s="222">
        <f>Q109*H109</f>
        <v>0.31818599999999997</v>
      </c>
      <c r="S109" s="222">
        <v>0</v>
      </c>
      <c r="T109" s="223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4" t="s">
        <v>127</v>
      </c>
      <c r="AT109" s="224" t="s">
        <v>122</v>
      </c>
      <c r="AU109" s="224" t="s">
        <v>81</v>
      </c>
      <c r="AY109" s="18" t="s">
        <v>120</v>
      </c>
      <c r="BE109" s="225">
        <f>IF(N109="základní",J109,0)</f>
        <v>0</v>
      </c>
      <c r="BF109" s="225">
        <f>IF(N109="snížená",J109,0)</f>
        <v>0</v>
      </c>
      <c r="BG109" s="225">
        <f>IF(N109="zákl. přenesená",J109,0)</f>
        <v>0</v>
      </c>
      <c r="BH109" s="225">
        <f>IF(N109="sníž. přenesená",J109,0)</f>
        <v>0</v>
      </c>
      <c r="BI109" s="225">
        <f>IF(N109="nulová",J109,0)</f>
        <v>0</v>
      </c>
      <c r="BJ109" s="18" t="s">
        <v>79</v>
      </c>
      <c r="BK109" s="225">
        <f>ROUND(I109*H109,2)</f>
        <v>0</v>
      </c>
      <c r="BL109" s="18" t="s">
        <v>127</v>
      </c>
      <c r="BM109" s="224" t="s">
        <v>153</v>
      </c>
    </row>
    <row r="110" s="2" customFormat="1">
      <c r="A110" s="39"/>
      <c r="B110" s="40"/>
      <c r="C110" s="41"/>
      <c r="D110" s="226" t="s">
        <v>129</v>
      </c>
      <c r="E110" s="41"/>
      <c r="F110" s="227" t="s">
        <v>154</v>
      </c>
      <c r="G110" s="41"/>
      <c r="H110" s="41"/>
      <c r="I110" s="228"/>
      <c r="J110" s="41"/>
      <c r="K110" s="41"/>
      <c r="L110" s="45"/>
      <c r="M110" s="229"/>
      <c r="N110" s="230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129</v>
      </c>
      <c r="AU110" s="18" t="s">
        <v>81</v>
      </c>
    </row>
    <row r="111" s="2" customFormat="1">
      <c r="A111" s="39"/>
      <c r="B111" s="40"/>
      <c r="C111" s="41"/>
      <c r="D111" s="231" t="s">
        <v>131</v>
      </c>
      <c r="E111" s="41"/>
      <c r="F111" s="232" t="s">
        <v>155</v>
      </c>
      <c r="G111" s="41"/>
      <c r="H111" s="41"/>
      <c r="I111" s="228"/>
      <c r="J111" s="41"/>
      <c r="K111" s="41"/>
      <c r="L111" s="45"/>
      <c r="M111" s="229"/>
      <c r="N111" s="23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131</v>
      </c>
      <c r="AU111" s="18" t="s">
        <v>81</v>
      </c>
    </row>
    <row r="112" s="13" customFormat="1">
      <c r="A112" s="13"/>
      <c r="B112" s="233"/>
      <c r="C112" s="234"/>
      <c r="D112" s="226" t="s">
        <v>133</v>
      </c>
      <c r="E112" s="235" t="s">
        <v>19</v>
      </c>
      <c r="F112" s="236" t="s">
        <v>156</v>
      </c>
      <c r="G112" s="234"/>
      <c r="H112" s="235" t="s">
        <v>19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133</v>
      </c>
      <c r="AU112" s="242" t="s">
        <v>81</v>
      </c>
      <c r="AV112" s="13" t="s">
        <v>79</v>
      </c>
      <c r="AW112" s="13" t="s">
        <v>33</v>
      </c>
      <c r="AX112" s="13" t="s">
        <v>72</v>
      </c>
      <c r="AY112" s="242" t="s">
        <v>120</v>
      </c>
    </row>
    <row r="113" s="14" customFormat="1">
      <c r="A113" s="14"/>
      <c r="B113" s="243"/>
      <c r="C113" s="244"/>
      <c r="D113" s="226" t="s">
        <v>133</v>
      </c>
      <c r="E113" s="245" t="s">
        <v>19</v>
      </c>
      <c r="F113" s="246" t="s">
        <v>157</v>
      </c>
      <c r="G113" s="244"/>
      <c r="H113" s="247">
        <v>0.017000000000000001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133</v>
      </c>
      <c r="AU113" s="253" t="s">
        <v>81</v>
      </c>
      <c r="AV113" s="14" t="s">
        <v>81</v>
      </c>
      <c r="AW113" s="14" t="s">
        <v>33</v>
      </c>
      <c r="AX113" s="14" t="s">
        <v>72</v>
      </c>
      <c r="AY113" s="253" t="s">
        <v>120</v>
      </c>
    </row>
    <row r="114" s="14" customFormat="1">
      <c r="A114" s="14"/>
      <c r="B114" s="243"/>
      <c r="C114" s="244"/>
      <c r="D114" s="226" t="s">
        <v>133</v>
      </c>
      <c r="E114" s="245" t="s">
        <v>19</v>
      </c>
      <c r="F114" s="246" t="s">
        <v>158</v>
      </c>
      <c r="G114" s="244"/>
      <c r="H114" s="247">
        <v>0.28299999999999997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133</v>
      </c>
      <c r="AU114" s="253" t="s">
        <v>81</v>
      </c>
      <c r="AV114" s="14" t="s">
        <v>81</v>
      </c>
      <c r="AW114" s="14" t="s">
        <v>33</v>
      </c>
      <c r="AX114" s="14" t="s">
        <v>72</v>
      </c>
      <c r="AY114" s="253" t="s">
        <v>120</v>
      </c>
    </row>
    <row r="115" s="15" customFormat="1">
      <c r="A115" s="15"/>
      <c r="B115" s="254"/>
      <c r="C115" s="255"/>
      <c r="D115" s="226" t="s">
        <v>133</v>
      </c>
      <c r="E115" s="256" t="s">
        <v>19</v>
      </c>
      <c r="F115" s="257" t="s">
        <v>159</v>
      </c>
      <c r="G115" s="255"/>
      <c r="H115" s="258">
        <v>0.29999999999999999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4" t="s">
        <v>133</v>
      </c>
      <c r="AU115" s="264" t="s">
        <v>81</v>
      </c>
      <c r="AV115" s="15" t="s">
        <v>127</v>
      </c>
      <c r="AW115" s="15" t="s">
        <v>33</v>
      </c>
      <c r="AX115" s="15" t="s">
        <v>79</v>
      </c>
      <c r="AY115" s="264" t="s">
        <v>120</v>
      </c>
    </row>
    <row r="116" s="2" customFormat="1" ht="24.15" customHeight="1">
      <c r="A116" s="39"/>
      <c r="B116" s="40"/>
      <c r="C116" s="213" t="s">
        <v>160</v>
      </c>
      <c r="D116" s="213" t="s">
        <v>122</v>
      </c>
      <c r="E116" s="214" t="s">
        <v>161</v>
      </c>
      <c r="F116" s="215" t="s">
        <v>162</v>
      </c>
      <c r="G116" s="216" t="s">
        <v>125</v>
      </c>
      <c r="H116" s="217">
        <v>0.25900000000000001</v>
      </c>
      <c r="I116" s="218"/>
      <c r="J116" s="219">
        <f>ROUND(I116*H116,2)</f>
        <v>0</v>
      </c>
      <c r="K116" s="215" t="s">
        <v>126</v>
      </c>
      <c r="L116" s="45"/>
      <c r="M116" s="220" t="s">
        <v>19</v>
      </c>
      <c r="N116" s="221" t="s">
        <v>43</v>
      </c>
      <c r="O116" s="85"/>
      <c r="P116" s="222">
        <f>O116*H116</f>
        <v>0</v>
      </c>
      <c r="Q116" s="222">
        <v>2.2563399999999998</v>
      </c>
      <c r="R116" s="222">
        <f>Q116*H116</f>
        <v>0.58439205999999999</v>
      </c>
      <c r="S116" s="222">
        <v>0</v>
      </c>
      <c r="T116" s="223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4" t="s">
        <v>127</v>
      </c>
      <c r="AT116" s="224" t="s">
        <v>122</v>
      </c>
      <c r="AU116" s="224" t="s">
        <v>81</v>
      </c>
      <c r="AY116" s="18" t="s">
        <v>120</v>
      </c>
      <c r="BE116" s="225">
        <f>IF(N116="základní",J116,0)</f>
        <v>0</v>
      </c>
      <c r="BF116" s="225">
        <f>IF(N116="snížená",J116,0)</f>
        <v>0</v>
      </c>
      <c r="BG116" s="225">
        <f>IF(N116="zákl. přenesená",J116,0)</f>
        <v>0</v>
      </c>
      <c r="BH116" s="225">
        <f>IF(N116="sníž. přenesená",J116,0)</f>
        <v>0</v>
      </c>
      <c r="BI116" s="225">
        <f>IF(N116="nulová",J116,0)</f>
        <v>0</v>
      </c>
      <c r="BJ116" s="18" t="s">
        <v>79</v>
      </c>
      <c r="BK116" s="225">
        <f>ROUND(I116*H116,2)</f>
        <v>0</v>
      </c>
      <c r="BL116" s="18" t="s">
        <v>127</v>
      </c>
      <c r="BM116" s="224" t="s">
        <v>163</v>
      </c>
    </row>
    <row r="117" s="2" customFormat="1">
      <c r="A117" s="39"/>
      <c r="B117" s="40"/>
      <c r="C117" s="41"/>
      <c r="D117" s="226" t="s">
        <v>129</v>
      </c>
      <c r="E117" s="41"/>
      <c r="F117" s="227" t="s">
        <v>164</v>
      </c>
      <c r="G117" s="41"/>
      <c r="H117" s="41"/>
      <c r="I117" s="228"/>
      <c r="J117" s="41"/>
      <c r="K117" s="41"/>
      <c r="L117" s="45"/>
      <c r="M117" s="229"/>
      <c r="N117" s="23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129</v>
      </c>
      <c r="AU117" s="18" t="s">
        <v>81</v>
      </c>
    </row>
    <row r="118" s="2" customFormat="1">
      <c r="A118" s="39"/>
      <c r="B118" s="40"/>
      <c r="C118" s="41"/>
      <c r="D118" s="231" t="s">
        <v>131</v>
      </c>
      <c r="E118" s="41"/>
      <c r="F118" s="232" t="s">
        <v>165</v>
      </c>
      <c r="G118" s="41"/>
      <c r="H118" s="41"/>
      <c r="I118" s="228"/>
      <c r="J118" s="41"/>
      <c r="K118" s="41"/>
      <c r="L118" s="45"/>
      <c r="M118" s="229"/>
      <c r="N118" s="230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131</v>
      </c>
      <c r="AU118" s="18" t="s">
        <v>81</v>
      </c>
    </row>
    <row r="119" s="13" customFormat="1">
      <c r="A119" s="13"/>
      <c r="B119" s="233"/>
      <c r="C119" s="234"/>
      <c r="D119" s="226" t="s">
        <v>133</v>
      </c>
      <c r="E119" s="235" t="s">
        <v>19</v>
      </c>
      <c r="F119" s="236" t="s">
        <v>134</v>
      </c>
      <c r="G119" s="234"/>
      <c r="H119" s="235" t="s">
        <v>19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133</v>
      </c>
      <c r="AU119" s="242" t="s">
        <v>81</v>
      </c>
      <c r="AV119" s="13" t="s">
        <v>79</v>
      </c>
      <c r="AW119" s="13" t="s">
        <v>33</v>
      </c>
      <c r="AX119" s="13" t="s">
        <v>72</v>
      </c>
      <c r="AY119" s="242" t="s">
        <v>120</v>
      </c>
    </row>
    <row r="120" s="14" customFormat="1">
      <c r="A120" s="14"/>
      <c r="B120" s="243"/>
      <c r="C120" s="244"/>
      <c r="D120" s="226" t="s">
        <v>133</v>
      </c>
      <c r="E120" s="245" t="s">
        <v>19</v>
      </c>
      <c r="F120" s="246" t="s">
        <v>166</v>
      </c>
      <c r="G120" s="244"/>
      <c r="H120" s="247">
        <v>0.25900000000000001</v>
      </c>
      <c r="I120" s="248"/>
      <c r="J120" s="244"/>
      <c r="K120" s="244"/>
      <c r="L120" s="249"/>
      <c r="M120" s="250"/>
      <c r="N120" s="251"/>
      <c r="O120" s="251"/>
      <c r="P120" s="251"/>
      <c r="Q120" s="251"/>
      <c r="R120" s="251"/>
      <c r="S120" s="251"/>
      <c r="T120" s="25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3" t="s">
        <v>133</v>
      </c>
      <c r="AU120" s="253" t="s">
        <v>81</v>
      </c>
      <c r="AV120" s="14" t="s">
        <v>81</v>
      </c>
      <c r="AW120" s="14" t="s">
        <v>33</v>
      </c>
      <c r="AX120" s="14" t="s">
        <v>79</v>
      </c>
      <c r="AY120" s="253" t="s">
        <v>120</v>
      </c>
    </row>
    <row r="121" s="2" customFormat="1" ht="24.15" customHeight="1">
      <c r="A121" s="39"/>
      <c r="B121" s="40"/>
      <c r="C121" s="213" t="s">
        <v>167</v>
      </c>
      <c r="D121" s="213" t="s">
        <v>122</v>
      </c>
      <c r="E121" s="214" t="s">
        <v>168</v>
      </c>
      <c r="F121" s="215" t="s">
        <v>169</v>
      </c>
      <c r="G121" s="216" t="s">
        <v>125</v>
      </c>
      <c r="H121" s="217">
        <v>5.9000000000000004</v>
      </c>
      <c r="I121" s="218"/>
      <c r="J121" s="219">
        <f>ROUND(I121*H121,2)</f>
        <v>0</v>
      </c>
      <c r="K121" s="215" t="s">
        <v>126</v>
      </c>
      <c r="L121" s="45"/>
      <c r="M121" s="220" t="s">
        <v>19</v>
      </c>
      <c r="N121" s="221" t="s">
        <v>43</v>
      </c>
      <c r="O121" s="85"/>
      <c r="P121" s="222">
        <f>O121*H121</f>
        <v>0</v>
      </c>
      <c r="Q121" s="222">
        <v>2.45329</v>
      </c>
      <c r="R121" s="222">
        <f>Q121*H121</f>
        <v>14.474411</v>
      </c>
      <c r="S121" s="222">
        <v>0</v>
      </c>
      <c r="T121" s="223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24" t="s">
        <v>127</v>
      </c>
      <c r="AT121" s="224" t="s">
        <v>122</v>
      </c>
      <c r="AU121" s="224" t="s">
        <v>81</v>
      </c>
      <c r="AY121" s="18" t="s">
        <v>120</v>
      </c>
      <c r="BE121" s="225">
        <f>IF(N121="základní",J121,0)</f>
        <v>0</v>
      </c>
      <c r="BF121" s="225">
        <f>IF(N121="snížená",J121,0)</f>
        <v>0</v>
      </c>
      <c r="BG121" s="225">
        <f>IF(N121="zákl. přenesená",J121,0)</f>
        <v>0</v>
      </c>
      <c r="BH121" s="225">
        <f>IF(N121="sníž. přenesená",J121,0)</f>
        <v>0</v>
      </c>
      <c r="BI121" s="225">
        <f>IF(N121="nulová",J121,0)</f>
        <v>0</v>
      </c>
      <c r="BJ121" s="18" t="s">
        <v>79</v>
      </c>
      <c r="BK121" s="225">
        <f>ROUND(I121*H121,2)</f>
        <v>0</v>
      </c>
      <c r="BL121" s="18" t="s">
        <v>127</v>
      </c>
      <c r="BM121" s="224" t="s">
        <v>170</v>
      </c>
    </row>
    <row r="122" s="2" customFormat="1">
      <c r="A122" s="39"/>
      <c r="B122" s="40"/>
      <c r="C122" s="41"/>
      <c r="D122" s="226" t="s">
        <v>129</v>
      </c>
      <c r="E122" s="41"/>
      <c r="F122" s="227" t="s">
        <v>171</v>
      </c>
      <c r="G122" s="41"/>
      <c r="H122" s="41"/>
      <c r="I122" s="228"/>
      <c r="J122" s="41"/>
      <c r="K122" s="41"/>
      <c r="L122" s="45"/>
      <c r="M122" s="229"/>
      <c r="N122" s="230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129</v>
      </c>
      <c r="AU122" s="18" t="s">
        <v>81</v>
      </c>
    </row>
    <row r="123" s="2" customFormat="1">
      <c r="A123" s="39"/>
      <c r="B123" s="40"/>
      <c r="C123" s="41"/>
      <c r="D123" s="231" t="s">
        <v>131</v>
      </c>
      <c r="E123" s="41"/>
      <c r="F123" s="232" t="s">
        <v>172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131</v>
      </c>
      <c r="AU123" s="18" t="s">
        <v>81</v>
      </c>
    </row>
    <row r="124" s="13" customFormat="1">
      <c r="A124" s="13"/>
      <c r="B124" s="233"/>
      <c r="C124" s="234"/>
      <c r="D124" s="226" t="s">
        <v>133</v>
      </c>
      <c r="E124" s="235" t="s">
        <v>19</v>
      </c>
      <c r="F124" s="236" t="s">
        <v>134</v>
      </c>
      <c r="G124" s="234"/>
      <c r="H124" s="235" t="s">
        <v>19</v>
      </c>
      <c r="I124" s="237"/>
      <c r="J124" s="234"/>
      <c r="K124" s="234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133</v>
      </c>
      <c r="AU124" s="242" t="s">
        <v>81</v>
      </c>
      <c r="AV124" s="13" t="s">
        <v>79</v>
      </c>
      <c r="AW124" s="13" t="s">
        <v>33</v>
      </c>
      <c r="AX124" s="13" t="s">
        <v>72</v>
      </c>
      <c r="AY124" s="242" t="s">
        <v>120</v>
      </c>
    </row>
    <row r="125" s="14" customFormat="1">
      <c r="A125" s="14"/>
      <c r="B125" s="243"/>
      <c r="C125" s="244"/>
      <c r="D125" s="226" t="s">
        <v>133</v>
      </c>
      <c r="E125" s="245" t="s">
        <v>19</v>
      </c>
      <c r="F125" s="246" t="s">
        <v>173</v>
      </c>
      <c r="G125" s="244"/>
      <c r="H125" s="247">
        <v>5.9000000000000004</v>
      </c>
      <c r="I125" s="248"/>
      <c r="J125" s="244"/>
      <c r="K125" s="244"/>
      <c r="L125" s="249"/>
      <c r="M125" s="250"/>
      <c r="N125" s="251"/>
      <c r="O125" s="251"/>
      <c r="P125" s="251"/>
      <c r="Q125" s="251"/>
      <c r="R125" s="251"/>
      <c r="S125" s="251"/>
      <c r="T125" s="252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3" t="s">
        <v>133</v>
      </c>
      <c r="AU125" s="253" t="s">
        <v>81</v>
      </c>
      <c r="AV125" s="14" t="s">
        <v>81</v>
      </c>
      <c r="AW125" s="14" t="s">
        <v>33</v>
      </c>
      <c r="AX125" s="14" t="s">
        <v>79</v>
      </c>
      <c r="AY125" s="253" t="s">
        <v>120</v>
      </c>
    </row>
    <row r="126" s="12" customFormat="1" ht="22.8" customHeight="1">
      <c r="A126" s="12"/>
      <c r="B126" s="197"/>
      <c r="C126" s="198"/>
      <c r="D126" s="199" t="s">
        <v>71</v>
      </c>
      <c r="E126" s="211" t="s">
        <v>174</v>
      </c>
      <c r="F126" s="211" t="s">
        <v>175</v>
      </c>
      <c r="G126" s="198"/>
      <c r="H126" s="198"/>
      <c r="I126" s="201"/>
      <c r="J126" s="212">
        <f>BK126</f>
        <v>0</v>
      </c>
      <c r="K126" s="198"/>
      <c r="L126" s="203"/>
      <c r="M126" s="204"/>
      <c r="N126" s="205"/>
      <c r="O126" s="205"/>
      <c r="P126" s="206">
        <f>SUM(P127:P129)</f>
        <v>0</v>
      </c>
      <c r="Q126" s="205"/>
      <c r="R126" s="206">
        <f>SUM(R127:R129)</f>
        <v>0</v>
      </c>
      <c r="S126" s="205"/>
      <c r="T126" s="207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8" t="s">
        <v>79</v>
      </c>
      <c r="AT126" s="209" t="s">
        <v>71</v>
      </c>
      <c r="AU126" s="209" t="s">
        <v>79</v>
      </c>
      <c r="AY126" s="208" t="s">
        <v>120</v>
      </c>
      <c r="BK126" s="210">
        <f>SUM(BK127:BK129)</f>
        <v>0</v>
      </c>
    </row>
    <row r="127" s="2" customFormat="1" ht="16.5" customHeight="1">
      <c r="A127" s="39"/>
      <c r="B127" s="40"/>
      <c r="C127" s="213" t="s">
        <v>176</v>
      </c>
      <c r="D127" s="213" t="s">
        <v>122</v>
      </c>
      <c r="E127" s="214" t="s">
        <v>177</v>
      </c>
      <c r="F127" s="215" t="s">
        <v>178</v>
      </c>
      <c r="G127" s="216" t="s">
        <v>152</v>
      </c>
      <c r="H127" s="217">
        <v>16.742999999999999</v>
      </c>
      <c r="I127" s="218"/>
      <c r="J127" s="219">
        <f>ROUND(I127*H127,2)</f>
        <v>0</v>
      </c>
      <c r="K127" s="215" t="s">
        <v>126</v>
      </c>
      <c r="L127" s="45"/>
      <c r="M127" s="220" t="s">
        <v>19</v>
      </c>
      <c r="N127" s="221" t="s">
        <v>43</v>
      </c>
      <c r="O127" s="85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24" t="s">
        <v>127</v>
      </c>
      <c r="AT127" s="224" t="s">
        <v>122</v>
      </c>
      <c r="AU127" s="224" t="s">
        <v>81</v>
      </c>
      <c r="AY127" s="18" t="s">
        <v>120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8" t="s">
        <v>79</v>
      </c>
      <c r="BK127" s="225">
        <f>ROUND(I127*H127,2)</f>
        <v>0</v>
      </c>
      <c r="BL127" s="18" t="s">
        <v>127</v>
      </c>
      <c r="BM127" s="224" t="s">
        <v>179</v>
      </c>
    </row>
    <row r="128" s="2" customFormat="1">
      <c r="A128" s="39"/>
      <c r="B128" s="40"/>
      <c r="C128" s="41"/>
      <c r="D128" s="226" t="s">
        <v>129</v>
      </c>
      <c r="E128" s="41"/>
      <c r="F128" s="227" t="s">
        <v>180</v>
      </c>
      <c r="G128" s="41"/>
      <c r="H128" s="41"/>
      <c r="I128" s="228"/>
      <c r="J128" s="41"/>
      <c r="K128" s="41"/>
      <c r="L128" s="45"/>
      <c r="M128" s="229"/>
      <c r="N128" s="230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129</v>
      </c>
      <c r="AU128" s="18" t="s">
        <v>81</v>
      </c>
    </row>
    <row r="129" s="2" customFormat="1">
      <c r="A129" s="39"/>
      <c r="B129" s="40"/>
      <c r="C129" s="41"/>
      <c r="D129" s="231" t="s">
        <v>131</v>
      </c>
      <c r="E129" s="41"/>
      <c r="F129" s="232" t="s">
        <v>181</v>
      </c>
      <c r="G129" s="41"/>
      <c r="H129" s="41"/>
      <c r="I129" s="228"/>
      <c r="J129" s="41"/>
      <c r="K129" s="41"/>
      <c r="L129" s="45"/>
      <c r="M129" s="229"/>
      <c r="N129" s="230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131</v>
      </c>
      <c r="AU129" s="18" t="s">
        <v>81</v>
      </c>
    </row>
    <row r="130" s="12" customFormat="1" ht="25.92" customHeight="1">
      <c r="A130" s="12"/>
      <c r="B130" s="197"/>
      <c r="C130" s="198"/>
      <c r="D130" s="199" t="s">
        <v>71</v>
      </c>
      <c r="E130" s="200" t="s">
        <v>182</v>
      </c>
      <c r="F130" s="200" t="s">
        <v>183</v>
      </c>
      <c r="G130" s="198"/>
      <c r="H130" s="198"/>
      <c r="I130" s="201"/>
      <c r="J130" s="202">
        <f>BK130</f>
        <v>0</v>
      </c>
      <c r="K130" s="198"/>
      <c r="L130" s="203"/>
      <c r="M130" s="204"/>
      <c r="N130" s="205"/>
      <c r="O130" s="205"/>
      <c r="P130" s="206">
        <f>P131</f>
        <v>0</v>
      </c>
      <c r="Q130" s="205"/>
      <c r="R130" s="206">
        <f>R131</f>
        <v>3.4647860000000001</v>
      </c>
      <c r="S130" s="205"/>
      <c r="T130" s="207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8" t="s">
        <v>81</v>
      </c>
      <c r="AT130" s="209" t="s">
        <v>71</v>
      </c>
      <c r="AU130" s="209" t="s">
        <v>72</v>
      </c>
      <c r="AY130" s="208" t="s">
        <v>120</v>
      </c>
      <c r="BK130" s="210">
        <f>BK131</f>
        <v>0</v>
      </c>
    </row>
    <row r="131" s="12" customFormat="1" ht="22.8" customHeight="1">
      <c r="A131" s="12"/>
      <c r="B131" s="197"/>
      <c r="C131" s="198"/>
      <c r="D131" s="199" t="s">
        <v>71</v>
      </c>
      <c r="E131" s="211" t="s">
        <v>184</v>
      </c>
      <c r="F131" s="211" t="s">
        <v>185</v>
      </c>
      <c r="G131" s="198"/>
      <c r="H131" s="198"/>
      <c r="I131" s="201"/>
      <c r="J131" s="212">
        <f>BK131</f>
        <v>0</v>
      </c>
      <c r="K131" s="198"/>
      <c r="L131" s="203"/>
      <c r="M131" s="204"/>
      <c r="N131" s="205"/>
      <c r="O131" s="205"/>
      <c r="P131" s="206">
        <f>SUM(P132:P204)</f>
        <v>0</v>
      </c>
      <c r="Q131" s="205"/>
      <c r="R131" s="206">
        <f>SUM(R132:R204)</f>
        <v>3.4647860000000001</v>
      </c>
      <c r="S131" s="205"/>
      <c r="T131" s="207">
        <f>SUM(T132:T204)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8" t="s">
        <v>81</v>
      </c>
      <c r="AT131" s="209" t="s">
        <v>71</v>
      </c>
      <c r="AU131" s="209" t="s">
        <v>79</v>
      </c>
      <c r="AY131" s="208" t="s">
        <v>120</v>
      </c>
      <c r="BK131" s="210">
        <f>SUM(BK132:BK204)</f>
        <v>0</v>
      </c>
    </row>
    <row r="132" s="2" customFormat="1" ht="24.15" customHeight="1">
      <c r="A132" s="39"/>
      <c r="B132" s="40"/>
      <c r="C132" s="213" t="s">
        <v>186</v>
      </c>
      <c r="D132" s="213" t="s">
        <v>122</v>
      </c>
      <c r="E132" s="214" t="s">
        <v>187</v>
      </c>
      <c r="F132" s="215" t="s">
        <v>188</v>
      </c>
      <c r="G132" s="216" t="s">
        <v>189</v>
      </c>
      <c r="H132" s="217">
        <v>20</v>
      </c>
      <c r="I132" s="218"/>
      <c r="J132" s="219">
        <f>ROUND(I132*H132,2)</f>
        <v>0</v>
      </c>
      <c r="K132" s="215" t="s">
        <v>126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190</v>
      </c>
      <c r="AT132" s="224" t="s">
        <v>122</v>
      </c>
      <c r="AU132" s="224" t="s">
        <v>81</v>
      </c>
      <c r="AY132" s="18" t="s">
        <v>120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190</v>
      </c>
      <c r="BM132" s="224" t="s">
        <v>191</v>
      </c>
    </row>
    <row r="133" s="2" customFormat="1">
      <c r="A133" s="39"/>
      <c r="B133" s="40"/>
      <c r="C133" s="41"/>
      <c r="D133" s="226" t="s">
        <v>129</v>
      </c>
      <c r="E133" s="41"/>
      <c r="F133" s="227" t="s">
        <v>192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129</v>
      </c>
      <c r="AU133" s="18" t="s">
        <v>81</v>
      </c>
    </row>
    <row r="134" s="2" customFormat="1">
      <c r="A134" s="39"/>
      <c r="B134" s="40"/>
      <c r="C134" s="41"/>
      <c r="D134" s="231" t="s">
        <v>131</v>
      </c>
      <c r="E134" s="41"/>
      <c r="F134" s="232" t="s">
        <v>193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81</v>
      </c>
    </row>
    <row r="135" s="13" customFormat="1">
      <c r="A135" s="13"/>
      <c r="B135" s="233"/>
      <c r="C135" s="234"/>
      <c r="D135" s="226" t="s">
        <v>133</v>
      </c>
      <c r="E135" s="235" t="s">
        <v>19</v>
      </c>
      <c r="F135" s="236" t="s">
        <v>194</v>
      </c>
      <c r="G135" s="234"/>
      <c r="H135" s="235" t="s">
        <v>19</v>
      </c>
      <c r="I135" s="237"/>
      <c r="J135" s="234"/>
      <c r="K135" s="234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133</v>
      </c>
      <c r="AU135" s="242" t="s">
        <v>81</v>
      </c>
      <c r="AV135" s="13" t="s">
        <v>79</v>
      </c>
      <c r="AW135" s="13" t="s">
        <v>33</v>
      </c>
      <c r="AX135" s="13" t="s">
        <v>72</v>
      </c>
      <c r="AY135" s="242" t="s">
        <v>120</v>
      </c>
    </row>
    <row r="136" s="14" customFormat="1">
      <c r="A136" s="14"/>
      <c r="B136" s="243"/>
      <c r="C136" s="244"/>
      <c r="D136" s="226" t="s">
        <v>133</v>
      </c>
      <c r="E136" s="245" t="s">
        <v>19</v>
      </c>
      <c r="F136" s="246" t="s">
        <v>195</v>
      </c>
      <c r="G136" s="244"/>
      <c r="H136" s="247">
        <v>20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133</v>
      </c>
      <c r="AU136" s="253" t="s">
        <v>81</v>
      </c>
      <c r="AV136" s="14" t="s">
        <v>81</v>
      </c>
      <c r="AW136" s="14" t="s">
        <v>33</v>
      </c>
      <c r="AX136" s="14" t="s">
        <v>79</v>
      </c>
      <c r="AY136" s="253" t="s">
        <v>120</v>
      </c>
    </row>
    <row r="137" s="2" customFormat="1" ht="24.15" customHeight="1">
      <c r="A137" s="39"/>
      <c r="B137" s="40"/>
      <c r="C137" s="265" t="s">
        <v>196</v>
      </c>
      <c r="D137" s="265" t="s">
        <v>197</v>
      </c>
      <c r="E137" s="266" t="s">
        <v>198</v>
      </c>
      <c r="F137" s="267" t="s">
        <v>199</v>
      </c>
      <c r="G137" s="268" t="s">
        <v>189</v>
      </c>
      <c r="H137" s="269">
        <v>20</v>
      </c>
      <c r="I137" s="270"/>
      <c r="J137" s="271">
        <f>ROUND(I137*H137,2)</f>
        <v>0</v>
      </c>
      <c r="K137" s="267" t="s">
        <v>200</v>
      </c>
      <c r="L137" s="272"/>
      <c r="M137" s="273" t="s">
        <v>19</v>
      </c>
      <c r="N137" s="274" t="s">
        <v>43</v>
      </c>
      <c r="O137" s="85"/>
      <c r="P137" s="222">
        <f>O137*H137</f>
        <v>0</v>
      </c>
      <c r="Q137" s="222">
        <v>0.011100000000000001</v>
      </c>
      <c r="R137" s="222">
        <f>Q137*H137</f>
        <v>0.222</v>
      </c>
      <c r="S137" s="222">
        <v>0</v>
      </c>
      <c r="T137" s="223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24" t="s">
        <v>201</v>
      </c>
      <c r="AT137" s="224" t="s">
        <v>197</v>
      </c>
      <c r="AU137" s="224" t="s">
        <v>81</v>
      </c>
      <c r="AY137" s="18" t="s">
        <v>120</v>
      </c>
      <c r="BE137" s="225">
        <f>IF(N137="základní",J137,0)</f>
        <v>0</v>
      </c>
      <c r="BF137" s="225">
        <f>IF(N137="snížená",J137,0)</f>
        <v>0</v>
      </c>
      <c r="BG137" s="225">
        <f>IF(N137="zákl. přenesená",J137,0)</f>
        <v>0</v>
      </c>
      <c r="BH137" s="225">
        <f>IF(N137="sníž. přenesená",J137,0)</f>
        <v>0</v>
      </c>
      <c r="BI137" s="225">
        <f>IF(N137="nulová",J137,0)</f>
        <v>0</v>
      </c>
      <c r="BJ137" s="18" t="s">
        <v>79</v>
      </c>
      <c r="BK137" s="225">
        <f>ROUND(I137*H137,2)</f>
        <v>0</v>
      </c>
      <c r="BL137" s="18" t="s">
        <v>190</v>
      </c>
      <c r="BM137" s="224" t="s">
        <v>202</v>
      </c>
    </row>
    <row r="138" s="2" customFormat="1">
      <c r="A138" s="39"/>
      <c r="B138" s="40"/>
      <c r="C138" s="41"/>
      <c r="D138" s="226" t="s">
        <v>129</v>
      </c>
      <c r="E138" s="41"/>
      <c r="F138" s="227" t="s">
        <v>199</v>
      </c>
      <c r="G138" s="41"/>
      <c r="H138" s="41"/>
      <c r="I138" s="228"/>
      <c r="J138" s="41"/>
      <c r="K138" s="41"/>
      <c r="L138" s="45"/>
      <c r="M138" s="229"/>
      <c r="N138" s="230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129</v>
      </c>
      <c r="AU138" s="18" t="s">
        <v>81</v>
      </c>
    </row>
    <row r="139" s="14" customFormat="1">
      <c r="A139" s="14"/>
      <c r="B139" s="243"/>
      <c r="C139" s="244"/>
      <c r="D139" s="226" t="s">
        <v>133</v>
      </c>
      <c r="E139" s="245" t="s">
        <v>19</v>
      </c>
      <c r="F139" s="246" t="s">
        <v>203</v>
      </c>
      <c r="G139" s="244"/>
      <c r="H139" s="247">
        <v>20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133</v>
      </c>
      <c r="AU139" s="253" t="s">
        <v>81</v>
      </c>
      <c r="AV139" s="14" t="s">
        <v>81</v>
      </c>
      <c r="AW139" s="14" t="s">
        <v>33</v>
      </c>
      <c r="AX139" s="14" t="s">
        <v>79</v>
      </c>
      <c r="AY139" s="253" t="s">
        <v>120</v>
      </c>
    </row>
    <row r="140" s="2" customFormat="1" ht="24.15" customHeight="1">
      <c r="A140" s="39"/>
      <c r="B140" s="40"/>
      <c r="C140" s="213" t="s">
        <v>204</v>
      </c>
      <c r="D140" s="213" t="s">
        <v>122</v>
      </c>
      <c r="E140" s="214" t="s">
        <v>205</v>
      </c>
      <c r="F140" s="215" t="s">
        <v>206</v>
      </c>
      <c r="G140" s="216" t="s">
        <v>207</v>
      </c>
      <c r="H140" s="217">
        <v>45</v>
      </c>
      <c r="I140" s="218"/>
      <c r="J140" s="219">
        <f>ROUND(I140*H140,2)</f>
        <v>0</v>
      </c>
      <c r="K140" s="215" t="s">
        <v>126</v>
      </c>
      <c r="L140" s="45"/>
      <c r="M140" s="220" t="s">
        <v>19</v>
      </c>
      <c r="N140" s="221" t="s">
        <v>43</v>
      </c>
      <c r="O140" s="85"/>
      <c r="P140" s="222">
        <f>O140*H140</f>
        <v>0</v>
      </c>
      <c r="Q140" s="222">
        <v>0.00011</v>
      </c>
      <c r="R140" s="222">
        <f>Q140*H140</f>
        <v>0.0049500000000000004</v>
      </c>
      <c r="S140" s="222">
        <v>0</v>
      </c>
      <c r="T140" s="223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24" t="s">
        <v>190</v>
      </c>
      <c r="AT140" s="224" t="s">
        <v>122</v>
      </c>
      <c r="AU140" s="224" t="s">
        <v>81</v>
      </c>
      <c r="AY140" s="18" t="s">
        <v>120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8" t="s">
        <v>79</v>
      </c>
      <c r="BK140" s="225">
        <f>ROUND(I140*H140,2)</f>
        <v>0</v>
      </c>
      <c r="BL140" s="18" t="s">
        <v>190</v>
      </c>
      <c r="BM140" s="224" t="s">
        <v>208</v>
      </c>
    </row>
    <row r="141" s="2" customFormat="1">
      <c r="A141" s="39"/>
      <c r="B141" s="40"/>
      <c r="C141" s="41"/>
      <c r="D141" s="226" t="s">
        <v>129</v>
      </c>
      <c r="E141" s="41"/>
      <c r="F141" s="227" t="s">
        <v>209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129</v>
      </c>
      <c r="AU141" s="18" t="s">
        <v>81</v>
      </c>
    </row>
    <row r="142" s="2" customFormat="1">
      <c r="A142" s="39"/>
      <c r="B142" s="40"/>
      <c r="C142" s="41"/>
      <c r="D142" s="231" t="s">
        <v>131</v>
      </c>
      <c r="E142" s="41"/>
      <c r="F142" s="232" t="s">
        <v>210</v>
      </c>
      <c r="G142" s="41"/>
      <c r="H142" s="41"/>
      <c r="I142" s="228"/>
      <c r="J142" s="41"/>
      <c r="K142" s="41"/>
      <c r="L142" s="45"/>
      <c r="M142" s="229"/>
      <c r="N142" s="230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131</v>
      </c>
      <c r="AU142" s="18" t="s">
        <v>81</v>
      </c>
    </row>
    <row r="143" s="13" customFormat="1">
      <c r="A143" s="13"/>
      <c r="B143" s="233"/>
      <c r="C143" s="234"/>
      <c r="D143" s="226" t="s">
        <v>133</v>
      </c>
      <c r="E143" s="235" t="s">
        <v>19</v>
      </c>
      <c r="F143" s="236" t="s">
        <v>194</v>
      </c>
      <c r="G143" s="234"/>
      <c r="H143" s="235" t="s">
        <v>19</v>
      </c>
      <c r="I143" s="237"/>
      <c r="J143" s="234"/>
      <c r="K143" s="234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133</v>
      </c>
      <c r="AU143" s="242" t="s">
        <v>81</v>
      </c>
      <c r="AV143" s="13" t="s">
        <v>79</v>
      </c>
      <c r="AW143" s="13" t="s">
        <v>33</v>
      </c>
      <c r="AX143" s="13" t="s">
        <v>72</v>
      </c>
      <c r="AY143" s="242" t="s">
        <v>120</v>
      </c>
    </row>
    <row r="144" s="14" customFormat="1">
      <c r="A144" s="14"/>
      <c r="B144" s="243"/>
      <c r="C144" s="244"/>
      <c r="D144" s="226" t="s">
        <v>133</v>
      </c>
      <c r="E144" s="245" t="s">
        <v>19</v>
      </c>
      <c r="F144" s="246" t="s">
        <v>211</v>
      </c>
      <c r="G144" s="244"/>
      <c r="H144" s="247">
        <v>45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133</v>
      </c>
      <c r="AU144" s="253" t="s">
        <v>81</v>
      </c>
      <c r="AV144" s="14" t="s">
        <v>81</v>
      </c>
      <c r="AW144" s="14" t="s">
        <v>33</v>
      </c>
      <c r="AX144" s="14" t="s">
        <v>79</v>
      </c>
      <c r="AY144" s="253" t="s">
        <v>120</v>
      </c>
    </row>
    <row r="145" s="2" customFormat="1" ht="16.5" customHeight="1">
      <c r="A145" s="39"/>
      <c r="B145" s="40"/>
      <c r="C145" s="265" t="s">
        <v>212</v>
      </c>
      <c r="D145" s="265" t="s">
        <v>197</v>
      </c>
      <c r="E145" s="266" t="s">
        <v>213</v>
      </c>
      <c r="F145" s="267" t="s">
        <v>214</v>
      </c>
      <c r="G145" s="268" t="s">
        <v>152</v>
      </c>
      <c r="H145" s="269">
        <v>1.6200000000000001</v>
      </c>
      <c r="I145" s="270"/>
      <c r="J145" s="271">
        <f>ROUND(I145*H145,2)</f>
        <v>0</v>
      </c>
      <c r="K145" s="267" t="s">
        <v>126</v>
      </c>
      <c r="L145" s="272"/>
      <c r="M145" s="273" t="s">
        <v>19</v>
      </c>
      <c r="N145" s="274" t="s">
        <v>43</v>
      </c>
      <c r="O145" s="85"/>
      <c r="P145" s="222">
        <f>O145*H145</f>
        <v>0</v>
      </c>
      <c r="Q145" s="222">
        <v>1</v>
      </c>
      <c r="R145" s="222">
        <f>Q145*H145</f>
        <v>1.6200000000000001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201</v>
      </c>
      <c r="AT145" s="224" t="s">
        <v>197</v>
      </c>
      <c r="AU145" s="224" t="s">
        <v>81</v>
      </c>
      <c r="AY145" s="18" t="s">
        <v>120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190</v>
      </c>
      <c r="BM145" s="224" t="s">
        <v>215</v>
      </c>
    </row>
    <row r="146" s="2" customFormat="1">
      <c r="A146" s="39"/>
      <c r="B146" s="40"/>
      <c r="C146" s="41"/>
      <c r="D146" s="226" t="s">
        <v>129</v>
      </c>
      <c r="E146" s="41"/>
      <c r="F146" s="227" t="s">
        <v>214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129</v>
      </c>
      <c r="AU146" s="18" t="s">
        <v>81</v>
      </c>
    </row>
    <row r="147" s="2" customFormat="1">
      <c r="A147" s="39"/>
      <c r="B147" s="40"/>
      <c r="C147" s="41"/>
      <c r="D147" s="231" t="s">
        <v>131</v>
      </c>
      <c r="E147" s="41"/>
      <c r="F147" s="232" t="s">
        <v>216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81</v>
      </c>
    </row>
    <row r="148" s="13" customFormat="1">
      <c r="A148" s="13"/>
      <c r="B148" s="233"/>
      <c r="C148" s="234"/>
      <c r="D148" s="226" t="s">
        <v>133</v>
      </c>
      <c r="E148" s="235" t="s">
        <v>19</v>
      </c>
      <c r="F148" s="236" t="s">
        <v>217</v>
      </c>
      <c r="G148" s="234"/>
      <c r="H148" s="235" t="s">
        <v>19</v>
      </c>
      <c r="I148" s="237"/>
      <c r="J148" s="234"/>
      <c r="K148" s="234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133</v>
      </c>
      <c r="AU148" s="242" t="s">
        <v>81</v>
      </c>
      <c r="AV148" s="13" t="s">
        <v>79</v>
      </c>
      <c r="AW148" s="13" t="s">
        <v>33</v>
      </c>
      <c r="AX148" s="13" t="s">
        <v>72</v>
      </c>
      <c r="AY148" s="242" t="s">
        <v>120</v>
      </c>
    </row>
    <row r="149" s="13" customFormat="1">
      <c r="A149" s="13"/>
      <c r="B149" s="233"/>
      <c r="C149" s="234"/>
      <c r="D149" s="226" t="s">
        <v>133</v>
      </c>
      <c r="E149" s="235" t="s">
        <v>19</v>
      </c>
      <c r="F149" s="236" t="s">
        <v>218</v>
      </c>
      <c r="G149" s="234"/>
      <c r="H149" s="235" t="s">
        <v>19</v>
      </c>
      <c r="I149" s="237"/>
      <c r="J149" s="234"/>
      <c r="K149" s="234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133</v>
      </c>
      <c r="AU149" s="242" t="s">
        <v>81</v>
      </c>
      <c r="AV149" s="13" t="s">
        <v>79</v>
      </c>
      <c r="AW149" s="13" t="s">
        <v>33</v>
      </c>
      <c r="AX149" s="13" t="s">
        <v>72</v>
      </c>
      <c r="AY149" s="242" t="s">
        <v>120</v>
      </c>
    </row>
    <row r="150" s="14" customFormat="1">
      <c r="A150" s="14"/>
      <c r="B150" s="243"/>
      <c r="C150" s="244"/>
      <c r="D150" s="226" t="s">
        <v>133</v>
      </c>
      <c r="E150" s="245" t="s">
        <v>19</v>
      </c>
      <c r="F150" s="246" t="s">
        <v>219</v>
      </c>
      <c r="G150" s="244"/>
      <c r="H150" s="247">
        <v>1.409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133</v>
      </c>
      <c r="AU150" s="253" t="s">
        <v>81</v>
      </c>
      <c r="AV150" s="14" t="s">
        <v>81</v>
      </c>
      <c r="AW150" s="14" t="s">
        <v>33</v>
      </c>
      <c r="AX150" s="14" t="s">
        <v>72</v>
      </c>
      <c r="AY150" s="253" t="s">
        <v>120</v>
      </c>
    </row>
    <row r="151" s="14" customFormat="1">
      <c r="A151" s="14"/>
      <c r="B151" s="243"/>
      <c r="C151" s="244"/>
      <c r="D151" s="226" t="s">
        <v>133</v>
      </c>
      <c r="E151" s="245" t="s">
        <v>19</v>
      </c>
      <c r="F151" s="246" t="s">
        <v>220</v>
      </c>
      <c r="G151" s="244"/>
      <c r="H151" s="247">
        <v>0.21099999999999999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133</v>
      </c>
      <c r="AU151" s="253" t="s">
        <v>81</v>
      </c>
      <c r="AV151" s="14" t="s">
        <v>81</v>
      </c>
      <c r="AW151" s="14" t="s">
        <v>33</v>
      </c>
      <c r="AX151" s="14" t="s">
        <v>72</v>
      </c>
      <c r="AY151" s="253" t="s">
        <v>120</v>
      </c>
    </row>
    <row r="152" s="15" customFormat="1">
      <c r="A152" s="15"/>
      <c r="B152" s="254"/>
      <c r="C152" s="255"/>
      <c r="D152" s="226" t="s">
        <v>133</v>
      </c>
      <c r="E152" s="256" t="s">
        <v>19</v>
      </c>
      <c r="F152" s="257" t="s">
        <v>159</v>
      </c>
      <c r="G152" s="255"/>
      <c r="H152" s="258">
        <v>1.6200000000000001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133</v>
      </c>
      <c r="AU152" s="264" t="s">
        <v>81</v>
      </c>
      <c r="AV152" s="15" t="s">
        <v>127</v>
      </c>
      <c r="AW152" s="15" t="s">
        <v>33</v>
      </c>
      <c r="AX152" s="15" t="s">
        <v>79</v>
      </c>
      <c r="AY152" s="264" t="s">
        <v>120</v>
      </c>
    </row>
    <row r="153" s="2" customFormat="1" ht="16.5" customHeight="1">
      <c r="A153" s="39"/>
      <c r="B153" s="40"/>
      <c r="C153" s="213" t="s">
        <v>221</v>
      </c>
      <c r="D153" s="213" t="s">
        <v>122</v>
      </c>
      <c r="E153" s="214" t="s">
        <v>222</v>
      </c>
      <c r="F153" s="215" t="s">
        <v>223</v>
      </c>
      <c r="G153" s="216" t="s">
        <v>224</v>
      </c>
      <c r="H153" s="217">
        <v>5.46</v>
      </c>
      <c r="I153" s="218"/>
      <c r="J153" s="219">
        <f>ROUND(I153*H153,2)</f>
        <v>0</v>
      </c>
      <c r="K153" s="215" t="s">
        <v>126</v>
      </c>
      <c r="L153" s="45"/>
      <c r="M153" s="220" t="s">
        <v>19</v>
      </c>
      <c r="N153" s="221" t="s">
        <v>43</v>
      </c>
      <c r="O153" s="85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4" t="s">
        <v>190</v>
      </c>
      <c r="AT153" s="224" t="s">
        <v>122</v>
      </c>
      <c r="AU153" s="224" t="s">
        <v>81</v>
      </c>
      <c r="AY153" s="18" t="s">
        <v>120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8" t="s">
        <v>79</v>
      </c>
      <c r="BK153" s="225">
        <f>ROUND(I153*H153,2)</f>
        <v>0</v>
      </c>
      <c r="BL153" s="18" t="s">
        <v>190</v>
      </c>
      <c r="BM153" s="224" t="s">
        <v>225</v>
      </c>
    </row>
    <row r="154" s="2" customFormat="1">
      <c r="A154" s="39"/>
      <c r="B154" s="40"/>
      <c r="C154" s="41"/>
      <c r="D154" s="226" t="s">
        <v>129</v>
      </c>
      <c r="E154" s="41"/>
      <c r="F154" s="227" t="s">
        <v>226</v>
      </c>
      <c r="G154" s="41"/>
      <c r="H154" s="41"/>
      <c r="I154" s="228"/>
      <c r="J154" s="41"/>
      <c r="K154" s="41"/>
      <c r="L154" s="45"/>
      <c r="M154" s="229"/>
      <c r="N154" s="230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129</v>
      </c>
      <c r="AU154" s="18" t="s">
        <v>81</v>
      </c>
    </row>
    <row r="155" s="2" customFormat="1">
      <c r="A155" s="39"/>
      <c r="B155" s="40"/>
      <c r="C155" s="41"/>
      <c r="D155" s="231" t="s">
        <v>131</v>
      </c>
      <c r="E155" s="41"/>
      <c r="F155" s="232" t="s">
        <v>227</v>
      </c>
      <c r="G155" s="41"/>
      <c r="H155" s="41"/>
      <c r="I155" s="228"/>
      <c r="J155" s="41"/>
      <c r="K155" s="41"/>
      <c r="L155" s="45"/>
      <c r="M155" s="229"/>
      <c r="N155" s="23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131</v>
      </c>
      <c r="AU155" s="18" t="s">
        <v>81</v>
      </c>
    </row>
    <row r="156" s="13" customFormat="1">
      <c r="A156" s="13"/>
      <c r="B156" s="233"/>
      <c r="C156" s="234"/>
      <c r="D156" s="226" t="s">
        <v>133</v>
      </c>
      <c r="E156" s="235" t="s">
        <v>19</v>
      </c>
      <c r="F156" s="236" t="s">
        <v>194</v>
      </c>
      <c r="G156" s="234"/>
      <c r="H156" s="235" t="s">
        <v>19</v>
      </c>
      <c r="I156" s="237"/>
      <c r="J156" s="234"/>
      <c r="K156" s="234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133</v>
      </c>
      <c r="AU156" s="242" t="s">
        <v>81</v>
      </c>
      <c r="AV156" s="13" t="s">
        <v>79</v>
      </c>
      <c r="AW156" s="13" t="s">
        <v>33</v>
      </c>
      <c r="AX156" s="13" t="s">
        <v>72</v>
      </c>
      <c r="AY156" s="242" t="s">
        <v>120</v>
      </c>
    </row>
    <row r="157" s="14" customFormat="1">
      <c r="A157" s="14"/>
      <c r="B157" s="243"/>
      <c r="C157" s="244"/>
      <c r="D157" s="226" t="s">
        <v>133</v>
      </c>
      <c r="E157" s="245" t="s">
        <v>19</v>
      </c>
      <c r="F157" s="246" t="s">
        <v>228</v>
      </c>
      <c r="G157" s="244"/>
      <c r="H157" s="247">
        <v>5.46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133</v>
      </c>
      <c r="AU157" s="253" t="s">
        <v>81</v>
      </c>
      <c r="AV157" s="14" t="s">
        <v>81</v>
      </c>
      <c r="AW157" s="14" t="s">
        <v>33</v>
      </c>
      <c r="AX157" s="14" t="s">
        <v>79</v>
      </c>
      <c r="AY157" s="253" t="s">
        <v>120</v>
      </c>
    </row>
    <row r="158" s="2" customFormat="1" ht="24.15" customHeight="1">
      <c r="A158" s="39"/>
      <c r="B158" s="40"/>
      <c r="C158" s="265" t="s">
        <v>229</v>
      </c>
      <c r="D158" s="265" t="s">
        <v>197</v>
      </c>
      <c r="E158" s="266" t="s">
        <v>230</v>
      </c>
      <c r="F158" s="267" t="s">
        <v>231</v>
      </c>
      <c r="G158" s="268" t="s">
        <v>224</v>
      </c>
      <c r="H158" s="269">
        <v>5.46</v>
      </c>
      <c r="I158" s="270"/>
      <c r="J158" s="271">
        <f>ROUND(I158*H158,2)</f>
        <v>0</v>
      </c>
      <c r="K158" s="267" t="s">
        <v>200</v>
      </c>
      <c r="L158" s="272"/>
      <c r="M158" s="273" t="s">
        <v>19</v>
      </c>
      <c r="N158" s="274" t="s">
        <v>43</v>
      </c>
      <c r="O158" s="85"/>
      <c r="P158" s="222">
        <f>O158*H158</f>
        <v>0</v>
      </c>
      <c r="Q158" s="222">
        <v>0.011100000000000001</v>
      </c>
      <c r="R158" s="222">
        <f>Q158*H158</f>
        <v>0.060606</v>
      </c>
      <c r="S158" s="222">
        <v>0</v>
      </c>
      <c r="T158" s="22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4" t="s">
        <v>201</v>
      </c>
      <c r="AT158" s="224" t="s">
        <v>197</v>
      </c>
      <c r="AU158" s="224" t="s">
        <v>81</v>
      </c>
      <c r="AY158" s="18" t="s">
        <v>120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8" t="s">
        <v>79</v>
      </c>
      <c r="BK158" s="225">
        <f>ROUND(I158*H158,2)</f>
        <v>0</v>
      </c>
      <c r="BL158" s="18" t="s">
        <v>190</v>
      </c>
      <c r="BM158" s="224" t="s">
        <v>232</v>
      </c>
    </row>
    <row r="159" s="2" customFormat="1">
      <c r="A159" s="39"/>
      <c r="B159" s="40"/>
      <c r="C159" s="41"/>
      <c r="D159" s="226" t="s">
        <v>129</v>
      </c>
      <c r="E159" s="41"/>
      <c r="F159" s="227" t="s">
        <v>231</v>
      </c>
      <c r="G159" s="41"/>
      <c r="H159" s="41"/>
      <c r="I159" s="228"/>
      <c r="J159" s="41"/>
      <c r="K159" s="41"/>
      <c r="L159" s="45"/>
      <c r="M159" s="229"/>
      <c r="N159" s="23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129</v>
      </c>
      <c r="AU159" s="18" t="s">
        <v>81</v>
      </c>
    </row>
    <row r="160" s="14" customFormat="1">
      <c r="A160" s="14"/>
      <c r="B160" s="243"/>
      <c r="C160" s="244"/>
      <c r="D160" s="226" t="s">
        <v>133</v>
      </c>
      <c r="E160" s="245" t="s">
        <v>19</v>
      </c>
      <c r="F160" s="246" t="s">
        <v>233</v>
      </c>
      <c r="G160" s="244"/>
      <c r="H160" s="247">
        <v>5.46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133</v>
      </c>
      <c r="AU160" s="253" t="s">
        <v>81</v>
      </c>
      <c r="AV160" s="14" t="s">
        <v>81</v>
      </c>
      <c r="AW160" s="14" t="s">
        <v>33</v>
      </c>
      <c r="AX160" s="14" t="s">
        <v>79</v>
      </c>
      <c r="AY160" s="253" t="s">
        <v>120</v>
      </c>
    </row>
    <row r="161" s="2" customFormat="1" ht="24.15" customHeight="1">
      <c r="A161" s="39"/>
      <c r="B161" s="40"/>
      <c r="C161" s="213" t="s">
        <v>234</v>
      </c>
      <c r="D161" s="213" t="s">
        <v>122</v>
      </c>
      <c r="E161" s="214" t="s">
        <v>235</v>
      </c>
      <c r="F161" s="215" t="s">
        <v>236</v>
      </c>
      <c r="G161" s="216" t="s">
        <v>237</v>
      </c>
      <c r="H161" s="217">
        <v>1184.5999999999999</v>
      </c>
      <c r="I161" s="218"/>
      <c r="J161" s="219">
        <f>ROUND(I161*H161,2)</f>
        <v>0</v>
      </c>
      <c r="K161" s="215" t="s">
        <v>126</v>
      </c>
      <c r="L161" s="45"/>
      <c r="M161" s="220" t="s">
        <v>19</v>
      </c>
      <c r="N161" s="221" t="s">
        <v>43</v>
      </c>
      <c r="O161" s="85"/>
      <c r="P161" s="222">
        <f>O161*H161</f>
        <v>0</v>
      </c>
      <c r="Q161" s="222">
        <v>5.0000000000000002E-05</v>
      </c>
      <c r="R161" s="222">
        <f>Q161*H161</f>
        <v>0.059229999999999998</v>
      </c>
      <c r="S161" s="222">
        <v>0</v>
      </c>
      <c r="T161" s="223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4" t="s">
        <v>190</v>
      </c>
      <c r="AT161" s="224" t="s">
        <v>122</v>
      </c>
      <c r="AU161" s="224" t="s">
        <v>81</v>
      </c>
      <c r="AY161" s="18" t="s">
        <v>120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8" t="s">
        <v>79</v>
      </c>
      <c r="BK161" s="225">
        <f>ROUND(I161*H161,2)</f>
        <v>0</v>
      </c>
      <c r="BL161" s="18" t="s">
        <v>190</v>
      </c>
      <c r="BM161" s="224" t="s">
        <v>238</v>
      </c>
    </row>
    <row r="162" s="2" customFormat="1">
      <c r="A162" s="39"/>
      <c r="B162" s="40"/>
      <c r="C162" s="41"/>
      <c r="D162" s="226" t="s">
        <v>129</v>
      </c>
      <c r="E162" s="41"/>
      <c r="F162" s="227" t="s">
        <v>239</v>
      </c>
      <c r="G162" s="41"/>
      <c r="H162" s="41"/>
      <c r="I162" s="228"/>
      <c r="J162" s="41"/>
      <c r="K162" s="41"/>
      <c r="L162" s="45"/>
      <c r="M162" s="229"/>
      <c r="N162" s="230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129</v>
      </c>
      <c r="AU162" s="18" t="s">
        <v>81</v>
      </c>
    </row>
    <row r="163" s="2" customFormat="1">
      <c r="A163" s="39"/>
      <c r="B163" s="40"/>
      <c r="C163" s="41"/>
      <c r="D163" s="231" t="s">
        <v>131</v>
      </c>
      <c r="E163" s="41"/>
      <c r="F163" s="232" t="s">
        <v>240</v>
      </c>
      <c r="G163" s="41"/>
      <c r="H163" s="41"/>
      <c r="I163" s="228"/>
      <c r="J163" s="41"/>
      <c r="K163" s="41"/>
      <c r="L163" s="45"/>
      <c r="M163" s="229"/>
      <c r="N163" s="23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131</v>
      </c>
      <c r="AU163" s="18" t="s">
        <v>81</v>
      </c>
    </row>
    <row r="164" s="13" customFormat="1">
      <c r="A164" s="13"/>
      <c r="B164" s="233"/>
      <c r="C164" s="234"/>
      <c r="D164" s="226" t="s">
        <v>133</v>
      </c>
      <c r="E164" s="235" t="s">
        <v>19</v>
      </c>
      <c r="F164" s="236" t="s">
        <v>218</v>
      </c>
      <c r="G164" s="234"/>
      <c r="H164" s="235" t="s">
        <v>19</v>
      </c>
      <c r="I164" s="237"/>
      <c r="J164" s="234"/>
      <c r="K164" s="234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133</v>
      </c>
      <c r="AU164" s="242" t="s">
        <v>81</v>
      </c>
      <c r="AV164" s="13" t="s">
        <v>79</v>
      </c>
      <c r="AW164" s="13" t="s">
        <v>33</v>
      </c>
      <c r="AX164" s="13" t="s">
        <v>72</v>
      </c>
      <c r="AY164" s="242" t="s">
        <v>120</v>
      </c>
    </row>
    <row r="165" s="14" customFormat="1">
      <c r="A165" s="14"/>
      <c r="B165" s="243"/>
      <c r="C165" s="244"/>
      <c r="D165" s="226" t="s">
        <v>133</v>
      </c>
      <c r="E165" s="245" t="s">
        <v>19</v>
      </c>
      <c r="F165" s="246" t="s">
        <v>241</v>
      </c>
      <c r="G165" s="244"/>
      <c r="H165" s="247">
        <v>631.10000000000002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133</v>
      </c>
      <c r="AU165" s="253" t="s">
        <v>81</v>
      </c>
      <c r="AV165" s="14" t="s">
        <v>81</v>
      </c>
      <c r="AW165" s="14" t="s">
        <v>33</v>
      </c>
      <c r="AX165" s="14" t="s">
        <v>72</v>
      </c>
      <c r="AY165" s="253" t="s">
        <v>120</v>
      </c>
    </row>
    <row r="166" s="14" customFormat="1">
      <c r="A166" s="14"/>
      <c r="B166" s="243"/>
      <c r="C166" s="244"/>
      <c r="D166" s="226" t="s">
        <v>133</v>
      </c>
      <c r="E166" s="245" t="s">
        <v>19</v>
      </c>
      <c r="F166" s="246" t="s">
        <v>242</v>
      </c>
      <c r="G166" s="244"/>
      <c r="H166" s="247">
        <v>172.90000000000001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133</v>
      </c>
      <c r="AU166" s="253" t="s">
        <v>81</v>
      </c>
      <c r="AV166" s="14" t="s">
        <v>81</v>
      </c>
      <c r="AW166" s="14" t="s">
        <v>33</v>
      </c>
      <c r="AX166" s="14" t="s">
        <v>72</v>
      </c>
      <c r="AY166" s="253" t="s">
        <v>120</v>
      </c>
    </row>
    <row r="167" s="14" customFormat="1">
      <c r="A167" s="14"/>
      <c r="B167" s="243"/>
      <c r="C167" s="244"/>
      <c r="D167" s="226" t="s">
        <v>133</v>
      </c>
      <c r="E167" s="245" t="s">
        <v>19</v>
      </c>
      <c r="F167" s="246" t="s">
        <v>243</v>
      </c>
      <c r="G167" s="244"/>
      <c r="H167" s="247">
        <v>101.2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133</v>
      </c>
      <c r="AU167" s="253" t="s">
        <v>81</v>
      </c>
      <c r="AV167" s="14" t="s">
        <v>81</v>
      </c>
      <c r="AW167" s="14" t="s">
        <v>33</v>
      </c>
      <c r="AX167" s="14" t="s">
        <v>72</v>
      </c>
      <c r="AY167" s="253" t="s">
        <v>120</v>
      </c>
    </row>
    <row r="168" s="14" customFormat="1">
      <c r="A168" s="14"/>
      <c r="B168" s="243"/>
      <c r="C168" s="244"/>
      <c r="D168" s="226" t="s">
        <v>133</v>
      </c>
      <c r="E168" s="245" t="s">
        <v>19</v>
      </c>
      <c r="F168" s="246" t="s">
        <v>244</v>
      </c>
      <c r="G168" s="244"/>
      <c r="H168" s="247">
        <v>279.39999999999998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133</v>
      </c>
      <c r="AU168" s="253" t="s">
        <v>81</v>
      </c>
      <c r="AV168" s="14" t="s">
        <v>81</v>
      </c>
      <c r="AW168" s="14" t="s">
        <v>33</v>
      </c>
      <c r="AX168" s="14" t="s">
        <v>72</v>
      </c>
      <c r="AY168" s="253" t="s">
        <v>120</v>
      </c>
    </row>
    <row r="169" s="15" customFormat="1">
      <c r="A169" s="15"/>
      <c r="B169" s="254"/>
      <c r="C169" s="255"/>
      <c r="D169" s="226" t="s">
        <v>133</v>
      </c>
      <c r="E169" s="256" t="s">
        <v>19</v>
      </c>
      <c r="F169" s="257" t="s">
        <v>159</v>
      </c>
      <c r="G169" s="255"/>
      <c r="H169" s="258">
        <v>1184.5999999999999</v>
      </c>
      <c r="I169" s="259"/>
      <c r="J169" s="255"/>
      <c r="K169" s="255"/>
      <c r="L169" s="260"/>
      <c r="M169" s="261"/>
      <c r="N169" s="262"/>
      <c r="O169" s="262"/>
      <c r="P169" s="262"/>
      <c r="Q169" s="262"/>
      <c r="R169" s="262"/>
      <c r="S169" s="262"/>
      <c r="T169" s="263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4" t="s">
        <v>133</v>
      </c>
      <c r="AU169" s="264" t="s">
        <v>81</v>
      </c>
      <c r="AV169" s="15" t="s">
        <v>127</v>
      </c>
      <c r="AW169" s="15" t="s">
        <v>33</v>
      </c>
      <c r="AX169" s="15" t="s">
        <v>79</v>
      </c>
      <c r="AY169" s="264" t="s">
        <v>120</v>
      </c>
    </row>
    <row r="170" s="2" customFormat="1" ht="21.75" customHeight="1">
      <c r="A170" s="39"/>
      <c r="B170" s="40"/>
      <c r="C170" s="265" t="s">
        <v>8</v>
      </c>
      <c r="D170" s="265" t="s">
        <v>197</v>
      </c>
      <c r="E170" s="266" t="s">
        <v>245</v>
      </c>
      <c r="F170" s="267" t="s">
        <v>246</v>
      </c>
      <c r="G170" s="268" t="s">
        <v>152</v>
      </c>
      <c r="H170" s="269">
        <v>0.79800000000000004</v>
      </c>
      <c r="I170" s="270"/>
      <c r="J170" s="271">
        <f>ROUND(I170*H170,2)</f>
        <v>0</v>
      </c>
      <c r="K170" s="267" t="s">
        <v>126</v>
      </c>
      <c r="L170" s="272"/>
      <c r="M170" s="273" t="s">
        <v>19</v>
      </c>
      <c r="N170" s="274" t="s">
        <v>43</v>
      </c>
      <c r="O170" s="85"/>
      <c r="P170" s="222">
        <f>O170*H170</f>
        <v>0</v>
      </c>
      <c r="Q170" s="222">
        <v>1</v>
      </c>
      <c r="R170" s="222">
        <f>Q170*H170</f>
        <v>0.79800000000000004</v>
      </c>
      <c r="S170" s="222">
        <v>0</v>
      </c>
      <c r="T170" s="223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24" t="s">
        <v>201</v>
      </c>
      <c r="AT170" s="224" t="s">
        <v>197</v>
      </c>
      <c r="AU170" s="224" t="s">
        <v>81</v>
      </c>
      <c r="AY170" s="18" t="s">
        <v>120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8" t="s">
        <v>79</v>
      </c>
      <c r="BK170" s="225">
        <f>ROUND(I170*H170,2)</f>
        <v>0</v>
      </c>
      <c r="BL170" s="18" t="s">
        <v>190</v>
      </c>
      <c r="BM170" s="224" t="s">
        <v>247</v>
      </c>
    </row>
    <row r="171" s="2" customFormat="1">
      <c r="A171" s="39"/>
      <c r="B171" s="40"/>
      <c r="C171" s="41"/>
      <c r="D171" s="226" t="s">
        <v>129</v>
      </c>
      <c r="E171" s="41"/>
      <c r="F171" s="227" t="s">
        <v>246</v>
      </c>
      <c r="G171" s="41"/>
      <c r="H171" s="41"/>
      <c r="I171" s="228"/>
      <c r="J171" s="41"/>
      <c r="K171" s="41"/>
      <c r="L171" s="45"/>
      <c r="M171" s="229"/>
      <c r="N171" s="230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129</v>
      </c>
      <c r="AU171" s="18" t="s">
        <v>81</v>
      </c>
    </row>
    <row r="172" s="2" customFormat="1">
      <c r="A172" s="39"/>
      <c r="B172" s="40"/>
      <c r="C172" s="41"/>
      <c r="D172" s="231" t="s">
        <v>131</v>
      </c>
      <c r="E172" s="41"/>
      <c r="F172" s="232" t="s">
        <v>248</v>
      </c>
      <c r="G172" s="41"/>
      <c r="H172" s="41"/>
      <c r="I172" s="228"/>
      <c r="J172" s="41"/>
      <c r="K172" s="41"/>
      <c r="L172" s="45"/>
      <c r="M172" s="229"/>
      <c r="N172" s="230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131</v>
      </c>
      <c r="AU172" s="18" t="s">
        <v>81</v>
      </c>
    </row>
    <row r="173" s="13" customFormat="1">
      <c r="A173" s="13"/>
      <c r="B173" s="233"/>
      <c r="C173" s="234"/>
      <c r="D173" s="226" t="s">
        <v>133</v>
      </c>
      <c r="E173" s="235" t="s">
        <v>19</v>
      </c>
      <c r="F173" s="236" t="s">
        <v>217</v>
      </c>
      <c r="G173" s="234"/>
      <c r="H173" s="235" t="s">
        <v>19</v>
      </c>
      <c r="I173" s="237"/>
      <c r="J173" s="234"/>
      <c r="K173" s="234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133</v>
      </c>
      <c r="AU173" s="242" t="s">
        <v>81</v>
      </c>
      <c r="AV173" s="13" t="s">
        <v>79</v>
      </c>
      <c r="AW173" s="13" t="s">
        <v>33</v>
      </c>
      <c r="AX173" s="13" t="s">
        <v>72</v>
      </c>
      <c r="AY173" s="242" t="s">
        <v>120</v>
      </c>
    </row>
    <row r="174" s="13" customFormat="1">
      <c r="A174" s="13"/>
      <c r="B174" s="233"/>
      <c r="C174" s="234"/>
      <c r="D174" s="226" t="s">
        <v>133</v>
      </c>
      <c r="E174" s="235" t="s">
        <v>19</v>
      </c>
      <c r="F174" s="236" t="s">
        <v>218</v>
      </c>
      <c r="G174" s="234"/>
      <c r="H174" s="235" t="s">
        <v>19</v>
      </c>
      <c r="I174" s="237"/>
      <c r="J174" s="234"/>
      <c r="K174" s="234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133</v>
      </c>
      <c r="AU174" s="242" t="s">
        <v>81</v>
      </c>
      <c r="AV174" s="13" t="s">
        <v>79</v>
      </c>
      <c r="AW174" s="13" t="s">
        <v>33</v>
      </c>
      <c r="AX174" s="13" t="s">
        <v>72</v>
      </c>
      <c r="AY174" s="242" t="s">
        <v>120</v>
      </c>
    </row>
    <row r="175" s="14" customFormat="1">
      <c r="A175" s="14"/>
      <c r="B175" s="243"/>
      <c r="C175" s="244"/>
      <c r="D175" s="226" t="s">
        <v>133</v>
      </c>
      <c r="E175" s="245" t="s">
        <v>19</v>
      </c>
      <c r="F175" s="246" t="s">
        <v>249</v>
      </c>
      <c r="G175" s="244"/>
      <c r="H175" s="247">
        <v>0.69399999999999995</v>
      </c>
      <c r="I175" s="248"/>
      <c r="J175" s="244"/>
      <c r="K175" s="244"/>
      <c r="L175" s="249"/>
      <c r="M175" s="250"/>
      <c r="N175" s="251"/>
      <c r="O175" s="251"/>
      <c r="P175" s="251"/>
      <c r="Q175" s="251"/>
      <c r="R175" s="251"/>
      <c r="S175" s="251"/>
      <c r="T175" s="25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3" t="s">
        <v>133</v>
      </c>
      <c r="AU175" s="253" t="s">
        <v>81</v>
      </c>
      <c r="AV175" s="14" t="s">
        <v>81</v>
      </c>
      <c r="AW175" s="14" t="s">
        <v>33</v>
      </c>
      <c r="AX175" s="14" t="s">
        <v>72</v>
      </c>
      <c r="AY175" s="253" t="s">
        <v>120</v>
      </c>
    </row>
    <row r="176" s="14" customFormat="1">
      <c r="A176" s="14"/>
      <c r="B176" s="243"/>
      <c r="C176" s="244"/>
      <c r="D176" s="226" t="s">
        <v>133</v>
      </c>
      <c r="E176" s="245" t="s">
        <v>19</v>
      </c>
      <c r="F176" s="246" t="s">
        <v>250</v>
      </c>
      <c r="G176" s="244"/>
      <c r="H176" s="247">
        <v>0.104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133</v>
      </c>
      <c r="AU176" s="253" t="s">
        <v>81</v>
      </c>
      <c r="AV176" s="14" t="s">
        <v>81</v>
      </c>
      <c r="AW176" s="14" t="s">
        <v>33</v>
      </c>
      <c r="AX176" s="14" t="s">
        <v>72</v>
      </c>
      <c r="AY176" s="253" t="s">
        <v>120</v>
      </c>
    </row>
    <row r="177" s="15" customFormat="1">
      <c r="A177" s="15"/>
      <c r="B177" s="254"/>
      <c r="C177" s="255"/>
      <c r="D177" s="226" t="s">
        <v>133</v>
      </c>
      <c r="E177" s="256" t="s">
        <v>19</v>
      </c>
      <c r="F177" s="257" t="s">
        <v>159</v>
      </c>
      <c r="G177" s="255"/>
      <c r="H177" s="258">
        <v>0.79799999999999993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133</v>
      </c>
      <c r="AU177" s="264" t="s">
        <v>81</v>
      </c>
      <c r="AV177" s="15" t="s">
        <v>127</v>
      </c>
      <c r="AW177" s="15" t="s">
        <v>33</v>
      </c>
      <c r="AX177" s="15" t="s">
        <v>79</v>
      </c>
      <c r="AY177" s="264" t="s">
        <v>120</v>
      </c>
    </row>
    <row r="178" s="2" customFormat="1" ht="21.75" customHeight="1">
      <c r="A178" s="39"/>
      <c r="B178" s="40"/>
      <c r="C178" s="265" t="s">
        <v>190</v>
      </c>
      <c r="D178" s="265" t="s">
        <v>197</v>
      </c>
      <c r="E178" s="266" t="s">
        <v>251</v>
      </c>
      <c r="F178" s="267" t="s">
        <v>252</v>
      </c>
      <c r="G178" s="268" t="s">
        <v>152</v>
      </c>
      <c r="H178" s="269">
        <v>0.219</v>
      </c>
      <c r="I178" s="270"/>
      <c r="J178" s="271">
        <f>ROUND(I178*H178,2)</f>
        <v>0</v>
      </c>
      <c r="K178" s="267" t="s">
        <v>126</v>
      </c>
      <c r="L178" s="272"/>
      <c r="M178" s="273" t="s">
        <v>19</v>
      </c>
      <c r="N178" s="274" t="s">
        <v>43</v>
      </c>
      <c r="O178" s="85"/>
      <c r="P178" s="222">
        <f>O178*H178</f>
        <v>0</v>
      </c>
      <c r="Q178" s="222">
        <v>1</v>
      </c>
      <c r="R178" s="222">
        <f>Q178*H178</f>
        <v>0.219</v>
      </c>
      <c r="S178" s="222">
        <v>0</v>
      </c>
      <c r="T178" s="223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4" t="s">
        <v>201</v>
      </c>
      <c r="AT178" s="224" t="s">
        <v>197</v>
      </c>
      <c r="AU178" s="224" t="s">
        <v>81</v>
      </c>
      <c r="AY178" s="18" t="s">
        <v>120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8" t="s">
        <v>79</v>
      </c>
      <c r="BK178" s="225">
        <f>ROUND(I178*H178,2)</f>
        <v>0</v>
      </c>
      <c r="BL178" s="18" t="s">
        <v>190</v>
      </c>
      <c r="BM178" s="224" t="s">
        <v>253</v>
      </c>
    </row>
    <row r="179" s="2" customFormat="1">
      <c r="A179" s="39"/>
      <c r="B179" s="40"/>
      <c r="C179" s="41"/>
      <c r="D179" s="226" t="s">
        <v>129</v>
      </c>
      <c r="E179" s="41"/>
      <c r="F179" s="227" t="s">
        <v>252</v>
      </c>
      <c r="G179" s="41"/>
      <c r="H179" s="41"/>
      <c r="I179" s="228"/>
      <c r="J179" s="41"/>
      <c r="K179" s="41"/>
      <c r="L179" s="45"/>
      <c r="M179" s="229"/>
      <c r="N179" s="230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129</v>
      </c>
      <c r="AU179" s="18" t="s">
        <v>81</v>
      </c>
    </row>
    <row r="180" s="2" customFormat="1">
      <c r="A180" s="39"/>
      <c r="B180" s="40"/>
      <c r="C180" s="41"/>
      <c r="D180" s="231" t="s">
        <v>131</v>
      </c>
      <c r="E180" s="41"/>
      <c r="F180" s="232" t="s">
        <v>254</v>
      </c>
      <c r="G180" s="41"/>
      <c r="H180" s="41"/>
      <c r="I180" s="228"/>
      <c r="J180" s="41"/>
      <c r="K180" s="41"/>
      <c r="L180" s="45"/>
      <c r="M180" s="229"/>
      <c r="N180" s="230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131</v>
      </c>
      <c r="AU180" s="18" t="s">
        <v>81</v>
      </c>
    </row>
    <row r="181" s="13" customFormat="1">
      <c r="A181" s="13"/>
      <c r="B181" s="233"/>
      <c r="C181" s="234"/>
      <c r="D181" s="226" t="s">
        <v>133</v>
      </c>
      <c r="E181" s="235" t="s">
        <v>19</v>
      </c>
      <c r="F181" s="236" t="s">
        <v>217</v>
      </c>
      <c r="G181" s="234"/>
      <c r="H181" s="235" t="s">
        <v>19</v>
      </c>
      <c r="I181" s="237"/>
      <c r="J181" s="234"/>
      <c r="K181" s="234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133</v>
      </c>
      <c r="AU181" s="242" t="s">
        <v>81</v>
      </c>
      <c r="AV181" s="13" t="s">
        <v>79</v>
      </c>
      <c r="AW181" s="13" t="s">
        <v>33</v>
      </c>
      <c r="AX181" s="13" t="s">
        <v>72</v>
      </c>
      <c r="AY181" s="242" t="s">
        <v>120</v>
      </c>
    </row>
    <row r="182" s="13" customFormat="1">
      <c r="A182" s="13"/>
      <c r="B182" s="233"/>
      <c r="C182" s="234"/>
      <c r="D182" s="226" t="s">
        <v>133</v>
      </c>
      <c r="E182" s="235" t="s">
        <v>19</v>
      </c>
      <c r="F182" s="236" t="s">
        <v>218</v>
      </c>
      <c r="G182" s="234"/>
      <c r="H182" s="235" t="s">
        <v>19</v>
      </c>
      <c r="I182" s="237"/>
      <c r="J182" s="234"/>
      <c r="K182" s="234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133</v>
      </c>
      <c r="AU182" s="242" t="s">
        <v>81</v>
      </c>
      <c r="AV182" s="13" t="s">
        <v>79</v>
      </c>
      <c r="AW182" s="13" t="s">
        <v>33</v>
      </c>
      <c r="AX182" s="13" t="s">
        <v>72</v>
      </c>
      <c r="AY182" s="242" t="s">
        <v>120</v>
      </c>
    </row>
    <row r="183" s="14" customFormat="1">
      <c r="A183" s="14"/>
      <c r="B183" s="243"/>
      <c r="C183" s="244"/>
      <c r="D183" s="226" t="s">
        <v>133</v>
      </c>
      <c r="E183" s="245" t="s">
        <v>19</v>
      </c>
      <c r="F183" s="246" t="s">
        <v>255</v>
      </c>
      <c r="G183" s="244"/>
      <c r="H183" s="247">
        <v>0.19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133</v>
      </c>
      <c r="AU183" s="253" t="s">
        <v>81</v>
      </c>
      <c r="AV183" s="14" t="s">
        <v>81</v>
      </c>
      <c r="AW183" s="14" t="s">
        <v>33</v>
      </c>
      <c r="AX183" s="14" t="s">
        <v>72</v>
      </c>
      <c r="AY183" s="253" t="s">
        <v>120</v>
      </c>
    </row>
    <row r="184" s="14" customFormat="1">
      <c r="A184" s="14"/>
      <c r="B184" s="243"/>
      <c r="C184" s="244"/>
      <c r="D184" s="226" t="s">
        <v>133</v>
      </c>
      <c r="E184" s="245" t="s">
        <v>19</v>
      </c>
      <c r="F184" s="246" t="s">
        <v>256</v>
      </c>
      <c r="G184" s="244"/>
      <c r="H184" s="247">
        <v>0.029000000000000001</v>
      </c>
      <c r="I184" s="248"/>
      <c r="J184" s="244"/>
      <c r="K184" s="244"/>
      <c r="L184" s="249"/>
      <c r="M184" s="250"/>
      <c r="N184" s="251"/>
      <c r="O184" s="251"/>
      <c r="P184" s="251"/>
      <c r="Q184" s="251"/>
      <c r="R184" s="251"/>
      <c r="S184" s="251"/>
      <c r="T184" s="25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3" t="s">
        <v>133</v>
      </c>
      <c r="AU184" s="253" t="s">
        <v>81</v>
      </c>
      <c r="AV184" s="14" t="s">
        <v>81</v>
      </c>
      <c r="AW184" s="14" t="s">
        <v>33</v>
      </c>
      <c r="AX184" s="14" t="s">
        <v>72</v>
      </c>
      <c r="AY184" s="253" t="s">
        <v>120</v>
      </c>
    </row>
    <row r="185" s="15" customFormat="1">
      <c r="A185" s="15"/>
      <c r="B185" s="254"/>
      <c r="C185" s="255"/>
      <c r="D185" s="226" t="s">
        <v>133</v>
      </c>
      <c r="E185" s="256" t="s">
        <v>19</v>
      </c>
      <c r="F185" s="257" t="s">
        <v>159</v>
      </c>
      <c r="G185" s="255"/>
      <c r="H185" s="258">
        <v>0.219</v>
      </c>
      <c r="I185" s="259"/>
      <c r="J185" s="255"/>
      <c r="K185" s="255"/>
      <c r="L185" s="260"/>
      <c r="M185" s="261"/>
      <c r="N185" s="262"/>
      <c r="O185" s="262"/>
      <c r="P185" s="262"/>
      <c r="Q185" s="262"/>
      <c r="R185" s="262"/>
      <c r="S185" s="262"/>
      <c r="T185" s="263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4" t="s">
        <v>133</v>
      </c>
      <c r="AU185" s="264" t="s">
        <v>81</v>
      </c>
      <c r="AV185" s="15" t="s">
        <v>127</v>
      </c>
      <c r="AW185" s="15" t="s">
        <v>33</v>
      </c>
      <c r="AX185" s="15" t="s">
        <v>79</v>
      </c>
      <c r="AY185" s="264" t="s">
        <v>120</v>
      </c>
    </row>
    <row r="186" s="2" customFormat="1" ht="21.75" customHeight="1">
      <c r="A186" s="39"/>
      <c r="B186" s="40"/>
      <c r="C186" s="265" t="s">
        <v>257</v>
      </c>
      <c r="D186" s="265" t="s">
        <v>197</v>
      </c>
      <c r="E186" s="266" t="s">
        <v>258</v>
      </c>
      <c r="F186" s="267" t="s">
        <v>259</v>
      </c>
      <c r="G186" s="268" t="s">
        <v>152</v>
      </c>
      <c r="H186" s="269">
        <v>0.35299999999999998</v>
      </c>
      <c r="I186" s="270"/>
      <c r="J186" s="271">
        <f>ROUND(I186*H186,2)</f>
        <v>0</v>
      </c>
      <c r="K186" s="267" t="s">
        <v>126</v>
      </c>
      <c r="L186" s="272"/>
      <c r="M186" s="273" t="s">
        <v>19</v>
      </c>
      <c r="N186" s="274" t="s">
        <v>43</v>
      </c>
      <c r="O186" s="85"/>
      <c r="P186" s="222">
        <f>O186*H186</f>
        <v>0</v>
      </c>
      <c r="Q186" s="222">
        <v>1</v>
      </c>
      <c r="R186" s="222">
        <f>Q186*H186</f>
        <v>0.35299999999999998</v>
      </c>
      <c r="S186" s="222">
        <v>0</v>
      </c>
      <c r="T186" s="223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24" t="s">
        <v>201</v>
      </c>
      <c r="AT186" s="224" t="s">
        <v>197</v>
      </c>
      <c r="AU186" s="224" t="s">
        <v>81</v>
      </c>
      <c r="AY186" s="18" t="s">
        <v>120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8" t="s">
        <v>79</v>
      </c>
      <c r="BK186" s="225">
        <f>ROUND(I186*H186,2)</f>
        <v>0</v>
      </c>
      <c r="BL186" s="18" t="s">
        <v>190</v>
      </c>
      <c r="BM186" s="224" t="s">
        <v>260</v>
      </c>
    </row>
    <row r="187" s="2" customFormat="1">
      <c r="A187" s="39"/>
      <c r="B187" s="40"/>
      <c r="C187" s="41"/>
      <c r="D187" s="226" t="s">
        <v>129</v>
      </c>
      <c r="E187" s="41"/>
      <c r="F187" s="227" t="s">
        <v>259</v>
      </c>
      <c r="G187" s="41"/>
      <c r="H187" s="41"/>
      <c r="I187" s="228"/>
      <c r="J187" s="41"/>
      <c r="K187" s="41"/>
      <c r="L187" s="45"/>
      <c r="M187" s="229"/>
      <c r="N187" s="230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129</v>
      </c>
      <c r="AU187" s="18" t="s">
        <v>81</v>
      </c>
    </row>
    <row r="188" s="2" customFormat="1">
      <c r="A188" s="39"/>
      <c r="B188" s="40"/>
      <c r="C188" s="41"/>
      <c r="D188" s="231" t="s">
        <v>131</v>
      </c>
      <c r="E188" s="41"/>
      <c r="F188" s="232" t="s">
        <v>261</v>
      </c>
      <c r="G188" s="41"/>
      <c r="H188" s="41"/>
      <c r="I188" s="228"/>
      <c r="J188" s="41"/>
      <c r="K188" s="41"/>
      <c r="L188" s="45"/>
      <c r="M188" s="229"/>
      <c r="N188" s="23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131</v>
      </c>
      <c r="AU188" s="18" t="s">
        <v>81</v>
      </c>
    </row>
    <row r="189" s="13" customFormat="1">
      <c r="A189" s="13"/>
      <c r="B189" s="233"/>
      <c r="C189" s="234"/>
      <c r="D189" s="226" t="s">
        <v>133</v>
      </c>
      <c r="E189" s="235" t="s">
        <v>19</v>
      </c>
      <c r="F189" s="236" t="s">
        <v>217</v>
      </c>
      <c r="G189" s="234"/>
      <c r="H189" s="235" t="s">
        <v>19</v>
      </c>
      <c r="I189" s="237"/>
      <c r="J189" s="234"/>
      <c r="K189" s="234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133</v>
      </c>
      <c r="AU189" s="242" t="s">
        <v>81</v>
      </c>
      <c r="AV189" s="13" t="s">
        <v>79</v>
      </c>
      <c r="AW189" s="13" t="s">
        <v>33</v>
      </c>
      <c r="AX189" s="13" t="s">
        <v>72</v>
      </c>
      <c r="AY189" s="242" t="s">
        <v>120</v>
      </c>
    </row>
    <row r="190" s="13" customFormat="1">
      <c r="A190" s="13"/>
      <c r="B190" s="233"/>
      <c r="C190" s="234"/>
      <c r="D190" s="226" t="s">
        <v>133</v>
      </c>
      <c r="E190" s="235" t="s">
        <v>19</v>
      </c>
      <c r="F190" s="236" t="s">
        <v>218</v>
      </c>
      <c r="G190" s="234"/>
      <c r="H190" s="235" t="s">
        <v>19</v>
      </c>
      <c r="I190" s="237"/>
      <c r="J190" s="234"/>
      <c r="K190" s="234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133</v>
      </c>
      <c r="AU190" s="242" t="s">
        <v>81</v>
      </c>
      <c r="AV190" s="13" t="s">
        <v>79</v>
      </c>
      <c r="AW190" s="13" t="s">
        <v>33</v>
      </c>
      <c r="AX190" s="13" t="s">
        <v>72</v>
      </c>
      <c r="AY190" s="242" t="s">
        <v>120</v>
      </c>
    </row>
    <row r="191" s="14" customFormat="1">
      <c r="A191" s="14"/>
      <c r="B191" s="243"/>
      <c r="C191" s="244"/>
      <c r="D191" s="226" t="s">
        <v>133</v>
      </c>
      <c r="E191" s="245" t="s">
        <v>19</v>
      </c>
      <c r="F191" s="246" t="s">
        <v>262</v>
      </c>
      <c r="G191" s="244"/>
      <c r="H191" s="247">
        <v>0.307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133</v>
      </c>
      <c r="AU191" s="253" t="s">
        <v>81</v>
      </c>
      <c r="AV191" s="14" t="s">
        <v>81</v>
      </c>
      <c r="AW191" s="14" t="s">
        <v>33</v>
      </c>
      <c r="AX191" s="14" t="s">
        <v>72</v>
      </c>
      <c r="AY191" s="253" t="s">
        <v>120</v>
      </c>
    </row>
    <row r="192" s="14" customFormat="1">
      <c r="A192" s="14"/>
      <c r="B192" s="243"/>
      <c r="C192" s="244"/>
      <c r="D192" s="226" t="s">
        <v>133</v>
      </c>
      <c r="E192" s="245" t="s">
        <v>19</v>
      </c>
      <c r="F192" s="246" t="s">
        <v>263</v>
      </c>
      <c r="G192" s="244"/>
      <c r="H192" s="247">
        <v>0.045999999999999999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133</v>
      </c>
      <c r="AU192" s="253" t="s">
        <v>81</v>
      </c>
      <c r="AV192" s="14" t="s">
        <v>81</v>
      </c>
      <c r="AW192" s="14" t="s">
        <v>33</v>
      </c>
      <c r="AX192" s="14" t="s">
        <v>72</v>
      </c>
      <c r="AY192" s="253" t="s">
        <v>120</v>
      </c>
    </row>
    <row r="193" s="15" customFormat="1">
      <c r="A193" s="15"/>
      <c r="B193" s="254"/>
      <c r="C193" s="255"/>
      <c r="D193" s="226" t="s">
        <v>133</v>
      </c>
      <c r="E193" s="256" t="s">
        <v>19</v>
      </c>
      <c r="F193" s="257" t="s">
        <v>159</v>
      </c>
      <c r="G193" s="255"/>
      <c r="H193" s="258">
        <v>0.35299999999999998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133</v>
      </c>
      <c r="AU193" s="264" t="s">
        <v>81</v>
      </c>
      <c r="AV193" s="15" t="s">
        <v>127</v>
      </c>
      <c r="AW193" s="15" t="s">
        <v>33</v>
      </c>
      <c r="AX193" s="15" t="s">
        <v>79</v>
      </c>
      <c r="AY193" s="264" t="s">
        <v>120</v>
      </c>
    </row>
    <row r="194" s="2" customFormat="1" ht="24.15" customHeight="1">
      <c r="A194" s="39"/>
      <c r="B194" s="40"/>
      <c r="C194" s="265" t="s">
        <v>264</v>
      </c>
      <c r="D194" s="265" t="s">
        <v>197</v>
      </c>
      <c r="E194" s="266" t="s">
        <v>265</v>
      </c>
      <c r="F194" s="267" t="s">
        <v>266</v>
      </c>
      <c r="G194" s="268" t="s">
        <v>152</v>
      </c>
      <c r="H194" s="269">
        <v>0.128</v>
      </c>
      <c r="I194" s="270"/>
      <c r="J194" s="271">
        <f>ROUND(I194*H194,2)</f>
        <v>0</v>
      </c>
      <c r="K194" s="267" t="s">
        <v>126</v>
      </c>
      <c r="L194" s="272"/>
      <c r="M194" s="273" t="s">
        <v>19</v>
      </c>
      <c r="N194" s="274" t="s">
        <v>43</v>
      </c>
      <c r="O194" s="85"/>
      <c r="P194" s="222">
        <f>O194*H194</f>
        <v>0</v>
      </c>
      <c r="Q194" s="222">
        <v>1</v>
      </c>
      <c r="R194" s="222">
        <f>Q194*H194</f>
        <v>0.128</v>
      </c>
      <c r="S194" s="222">
        <v>0</v>
      </c>
      <c r="T194" s="22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24" t="s">
        <v>201</v>
      </c>
      <c r="AT194" s="224" t="s">
        <v>197</v>
      </c>
      <c r="AU194" s="224" t="s">
        <v>81</v>
      </c>
      <c r="AY194" s="18" t="s">
        <v>120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8" t="s">
        <v>79</v>
      </c>
      <c r="BK194" s="225">
        <f>ROUND(I194*H194,2)</f>
        <v>0</v>
      </c>
      <c r="BL194" s="18" t="s">
        <v>190</v>
      </c>
      <c r="BM194" s="224" t="s">
        <v>267</v>
      </c>
    </row>
    <row r="195" s="2" customFormat="1">
      <c r="A195" s="39"/>
      <c r="B195" s="40"/>
      <c r="C195" s="41"/>
      <c r="D195" s="226" t="s">
        <v>129</v>
      </c>
      <c r="E195" s="41"/>
      <c r="F195" s="227" t="s">
        <v>266</v>
      </c>
      <c r="G195" s="41"/>
      <c r="H195" s="41"/>
      <c r="I195" s="228"/>
      <c r="J195" s="41"/>
      <c r="K195" s="41"/>
      <c r="L195" s="45"/>
      <c r="M195" s="229"/>
      <c r="N195" s="23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129</v>
      </c>
      <c r="AU195" s="18" t="s">
        <v>81</v>
      </c>
    </row>
    <row r="196" s="2" customFormat="1">
      <c r="A196" s="39"/>
      <c r="B196" s="40"/>
      <c r="C196" s="41"/>
      <c r="D196" s="231" t="s">
        <v>131</v>
      </c>
      <c r="E196" s="41"/>
      <c r="F196" s="232" t="s">
        <v>268</v>
      </c>
      <c r="G196" s="41"/>
      <c r="H196" s="41"/>
      <c r="I196" s="228"/>
      <c r="J196" s="41"/>
      <c r="K196" s="41"/>
      <c r="L196" s="45"/>
      <c r="M196" s="229"/>
      <c r="N196" s="23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131</v>
      </c>
      <c r="AU196" s="18" t="s">
        <v>81</v>
      </c>
    </row>
    <row r="197" s="13" customFormat="1">
      <c r="A197" s="13"/>
      <c r="B197" s="233"/>
      <c r="C197" s="234"/>
      <c r="D197" s="226" t="s">
        <v>133</v>
      </c>
      <c r="E197" s="235" t="s">
        <v>19</v>
      </c>
      <c r="F197" s="236" t="s">
        <v>217</v>
      </c>
      <c r="G197" s="234"/>
      <c r="H197" s="235" t="s">
        <v>19</v>
      </c>
      <c r="I197" s="237"/>
      <c r="J197" s="234"/>
      <c r="K197" s="234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133</v>
      </c>
      <c r="AU197" s="242" t="s">
        <v>81</v>
      </c>
      <c r="AV197" s="13" t="s">
        <v>79</v>
      </c>
      <c r="AW197" s="13" t="s">
        <v>33</v>
      </c>
      <c r="AX197" s="13" t="s">
        <v>72</v>
      </c>
      <c r="AY197" s="242" t="s">
        <v>120</v>
      </c>
    </row>
    <row r="198" s="13" customFormat="1">
      <c r="A198" s="13"/>
      <c r="B198" s="233"/>
      <c r="C198" s="234"/>
      <c r="D198" s="226" t="s">
        <v>133</v>
      </c>
      <c r="E198" s="235" t="s">
        <v>19</v>
      </c>
      <c r="F198" s="236" t="s">
        <v>218</v>
      </c>
      <c r="G198" s="234"/>
      <c r="H198" s="235" t="s">
        <v>19</v>
      </c>
      <c r="I198" s="237"/>
      <c r="J198" s="234"/>
      <c r="K198" s="234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133</v>
      </c>
      <c r="AU198" s="242" t="s">
        <v>81</v>
      </c>
      <c r="AV198" s="13" t="s">
        <v>79</v>
      </c>
      <c r="AW198" s="13" t="s">
        <v>33</v>
      </c>
      <c r="AX198" s="13" t="s">
        <v>72</v>
      </c>
      <c r="AY198" s="242" t="s">
        <v>120</v>
      </c>
    </row>
    <row r="199" s="14" customFormat="1">
      <c r="A199" s="14"/>
      <c r="B199" s="243"/>
      <c r="C199" s="244"/>
      <c r="D199" s="226" t="s">
        <v>133</v>
      </c>
      <c r="E199" s="245" t="s">
        <v>19</v>
      </c>
      <c r="F199" s="246" t="s">
        <v>269</v>
      </c>
      <c r="G199" s="244"/>
      <c r="H199" s="247">
        <v>0.111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133</v>
      </c>
      <c r="AU199" s="253" t="s">
        <v>81</v>
      </c>
      <c r="AV199" s="14" t="s">
        <v>81</v>
      </c>
      <c r="AW199" s="14" t="s">
        <v>33</v>
      </c>
      <c r="AX199" s="14" t="s">
        <v>72</v>
      </c>
      <c r="AY199" s="253" t="s">
        <v>120</v>
      </c>
    </row>
    <row r="200" s="14" customFormat="1">
      <c r="A200" s="14"/>
      <c r="B200" s="243"/>
      <c r="C200" s="244"/>
      <c r="D200" s="226" t="s">
        <v>133</v>
      </c>
      <c r="E200" s="245" t="s">
        <v>19</v>
      </c>
      <c r="F200" s="246" t="s">
        <v>270</v>
      </c>
      <c r="G200" s="244"/>
      <c r="H200" s="247">
        <v>0.017000000000000001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133</v>
      </c>
      <c r="AU200" s="253" t="s">
        <v>81</v>
      </c>
      <c r="AV200" s="14" t="s">
        <v>81</v>
      </c>
      <c r="AW200" s="14" t="s">
        <v>33</v>
      </c>
      <c r="AX200" s="14" t="s">
        <v>72</v>
      </c>
      <c r="AY200" s="253" t="s">
        <v>120</v>
      </c>
    </row>
    <row r="201" s="15" customFormat="1">
      <c r="A201" s="15"/>
      <c r="B201" s="254"/>
      <c r="C201" s="255"/>
      <c r="D201" s="226" t="s">
        <v>133</v>
      </c>
      <c r="E201" s="256" t="s">
        <v>19</v>
      </c>
      <c r="F201" s="257" t="s">
        <v>159</v>
      </c>
      <c r="G201" s="255"/>
      <c r="H201" s="258">
        <v>0.128</v>
      </c>
      <c r="I201" s="259"/>
      <c r="J201" s="255"/>
      <c r="K201" s="255"/>
      <c r="L201" s="260"/>
      <c r="M201" s="261"/>
      <c r="N201" s="262"/>
      <c r="O201" s="262"/>
      <c r="P201" s="262"/>
      <c r="Q201" s="262"/>
      <c r="R201" s="262"/>
      <c r="S201" s="262"/>
      <c r="T201" s="263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4" t="s">
        <v>133</v>
      </c>
      <c r="AU201" s="264" t="s">
        <v>81</v>
      </c>
      <c r="AV201" s="15" t="s">
        <v>127</v>
      </c>
      <c r="AW201" s="15" t="s">
        <v>33</v>
      </c>
      <c r="AX201" s="15" t="s">
        <v>79</v>
      </c>
      <c r="AY201" s="264" t="s">
        <v>120</v>
      </c>
    </row>
    <row r="202" s="2" customFormat="1" ht="24.15" customHeight="1">
      <c r="A202" s="39"/>
      <c r="B202" s="40"/>
      <c r="C202" s="213" t="s">
        <v>271</v>
      </c>
      <c r="D202" s="213" t="s">
        <v>122</v>
      </c>
      <c r="E202" s="214" t="s">
        <v>272</v>
      </c>
      <c r="F202" s="215" t="s">
        <v>273</v>
      </c>
      <c r="G202" s="216" t="s">
        <v>274</v>
      </c>
      <c r="H202" s="275"/>
      <c r="I202" s="218"/>
      <c r="J202" s="219">
        <f>ROUND(I202*H202,2)</f>
        <v>0</v>
      </c>
      <c r="K202" s="215" t="s">
        <v>126</v>
      </c>
      <c r="L202" s="45"/>
      <c r="M202" s="220" t="s">
        <v>19</v>
      </c>
      <c r="N202" s="221" t="s">
        <v>43</v>
      </c>
      <c r="O202" s="85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4" t="s">
        <v>190</v>
      </c>
      <c r="AT202" s="224" t="s">
        <v>122</v>
      </c>
      <c r="AU202" s="224" t="s">
        <v>81</v>
      </c>
      <c r="AY202" s="18" t="s">
        <v>120</v>
      </c>
      <c r="BE202" s="225">
        <f>IF(N202="základní",J202,0)</f>
        <v>0</v>
      </c>
      <c r="BF202" s="225">
        <f>IF(N202="snížená",J202,0)</f>
        <v>0</v>
      </c>
      <c r="BG202" s="225">
        <f>IF(N202="zákl. přenesená",J202,0)</f>
        <v>0</v>
      </c>
      <c r="BH202" s="225">
        <f>IF(N202="sníž. přenesená",J202,0)</f>
        <v>0</v>
      </c>
      <c r="BI202" s="225">
        <f>IF(N202="nulová",J202,0)</f>
        <v>0</v>
      </c>
      <c r="BJ202" s="18" t="s">
        <v>79</v>
      </c>
      <c r="BK202" s="225">
        <f>ROUND(I202*H202,2)</f>
        <v>0</v>
      </c>
      <c r="BL202" s="18" t="s">
        <v>190</v>
      </c>
      <c r="BM202" s="224" t="s">
        <v>275</v>
      </c>
    </row>
    <row r="203" s="2" customFormat="1">
      <c r="A203" s="39"/>
      <c r="B203" s="40"/>
      <c r="C203" s="41"/>
      <c r="D203" s="226" t="s">
        <v>129</v>
      </c>
      <c r="E203" s="41"/>
      <c r="F203" s="227" t="s">
        <v>276</v>
      </c>
      <c r="G203" s="41"/>
      <c r="H203" s="41"/>
      <c r="I203" s="228"/>
      <c r="J203" s="41"/>
      <c r="K203" s="41"/>
      <c r="L203" s="45"/>
      <c r="M203" s="229"/>
      <c r="N203" s="230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129</v>
      </c>
      <c r="AU203" s="18" t="s">
        <v>81</v>
      </c>
    </row>
    <row r="204" s="2" customFormat="1">
      <c r="A204" s="39"/>
      <c r="B204" s="40"/>
      <c r="C204" s="41"/>
      <c r="D204" s="231" t="s">
        <v>131</v>
      </c>
      <c r="E204" s="41"/>
      <c r="F204" s="232" t="s">
        <v>277</v>
      </c>
      <c r="G204" s="41"/>
      <c r="H204" s="41"/>
      <c r="I204" s="228"/>
      <c r="J204" s="41"/>
      <c r="K204" s="41"/>
      <c r="L204" s="45"/>
      <c r="M204" s="276"/>
      <c r="N204" s="277"/>
      <c r="O204" s="278"/>
      <c r="P204" s="278"/>
      <c r="Q204" s="278"/>
      <c r="R204" s="278"/>
      <c r="S204" s="278"/>
      <c r="T204" s="27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131</v>
      </c>
      <c r="AU204" s="18" t="s">
        <v>81</v>
      </c>
    </row>
    <row r="205" s="2" customFormat="1" ht="6.96" customHeight="1">
      <c r="A205" s="39"/>
      <c r="B205" s="60"/>
      <c r="C205" s="61"/>
      <c r="D205" s="61"/>
      <c r="E205" s="61"/>
      <c r="F205" s="61"/>
      <c r="G205" s="61"/>
      <c r="H205" s="61"/>
      <c r="I205" s="61"/>
      <c r="J205" s="61"/>
      <c r="K205" s="61"/>
      <c r="L205" s="45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sheetProtection sheet="1" autoFilter="0" formatColumns="0" formatRows="0" objects="1" scenarios="1" spinCount="100000" saltValue="QWV4+Aosgl+3z5ONCE/FBLALQlS/gBlQh5uowLwVrI6cphz/G4p5kB0r761W5sA8WIw0lZmKJQXCBfR6G3cudw==" hashValue="hFZiL9IscAPUazGz6jUa7Ymt5l56mVSljpH0HeSa9CKPx+22wRWZl/duhkM6ESIeAxSkf9MP2kCKpKNzWnrKfw==" algorithmName="SHA-512" password="CCE7"/>
  <autoFilter ref="C90:K2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hyperlinks>
    <hyperlink ref="F96" r:id="rId1" display="https://podminky.urs.cz/item/CS_URS_2021_02/132254101"/>
    <hyperlink ref="F101" r:id="rId2" display="https://podminky.urs.cz/item/CS_URS_2021_02/162351103"/>
    <hyperlink ref="F106" r:id="rId3" display="https://podminky.urs.cz/item/CS_URS_2021_02/271562211"/>
    <hyperlink ref="F111" r:id="rId4" display="https://podminky.urs.cz/item/CS_URS_2021_02/273361821"/>
    <hyperlink ref="F118" r:id="rId5" display="https://podminky.urs.cz/item/CS_URS_2021_02/274321211"/>
    <hyperlink ref="F123" r:id="rId6" display="https://podminky.urs.cz/item/CS_URS_2021_02/274321411"/>
    <hyperlink ref="F129" r:id="rId7" display="https://podminky.urs.cz/item/CS_URS_2021_02/998011001"/>
    <hyperlink ref="F134" r:id="rId8" display="https://podminky.urs.cz/item/CS_URS_2021_02/767210151"/>
    <hyperlink ref="F142" r:id="rId9" display="https://podminky.urs.cz/item/CS_URS_2021_02/767220220"/>
    <hyperlink ref="F147" r:id="rId10" display="https://podminky.urs.cz/item/CS_URS_2021_02/14550238"/>
    <hyperlink ref="F155" r:id="rId11" display="https://podminky.urs.cz/item/CS_URS_2021_02/767250111"/>
    <hyperlink ref="F163" r:id="rId12" display="https://podminky.urs.cz/item/CS_URS_2021_02/767995114"/>
    <hyperlink ref="F172" r:id="rId13" display="https://podminky.urs.cz/item/CS_URS_2021_02/13010938"/>
    <hyperlink ref="F180" r:id="rId14" display="https://podminky.urs.cz/item/CS_URS_2021_02/13010744"/>
    <hyperlink ref="F188" r:id="rId15" display="https://podminky.urs.cz/item/CS_URS_2021_02/13010934"/>
    <hyperlink ref="F196" r:id="rId16" display="https://podminky.urs.cz/item/CS_URS_2021_02/13010420"/>
    <hyperlink ref="F204" r:id="rId17" display="https://podminky.urs.cz/item/CS_URS_2021_02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9"/>
      <c r="C3" s="140"/>
      <c r="D3" s="140"/>
      <c r="E3" s="140"/>
      <c r="F3" s="140"/>
      <c r="G3" s="140"/>
      <c r="H3" s="140"/>
      <c r="I3" s="140"/>
      <c r="J3" s="140"/>
      <c r="K3" s="140"/>
      <c r="L3" s="21"/>
      <c r="AT3" s="18" t="s">
        <v>81</v>
      </c>
    </row>
    <row r="4" s="1" customFormat="1" ht="24.96" customHeight="1">
      <c r="B4" s="21"/>
      <c r="D4" s="141" t="s">
        <v>90</v>
      </c>
      <c r="L4" s="21"/>
      <c r="M4" s="14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3" t="s">
        <v>16</v>
      </c>
      <c r="L6" s="21"/>
    </row>
    <row r="7" s="1" customFormat="1" ht="16.5" customHeight="1">
      <c r="B7" s="21"/>
      <c r="E7" s="144" t="str">
        <f>'Rekapitulace stavby'!K6</f>
        <v>EXPERIMENTÁLNÍ SOBĚSTAČNÝ DŮM SŠE OSTRAVA-II. etapa</v>
      </c>
      <c r="F7" s="143"/>
      <c r="G7" s="143"/>
      <c r="H7" s="143"/>
      <c r="L7" s="21"/>
    </row>
    <row r="8" s="2" customFormat="1" ht="12" customHeight="1">
      <c r="A8" s="39"/>
      <c r="B8" s="45"/>
      <c r="C8" s="39"/>
      <c r="D8" s="143" t="s">
        <v>91</v>
      </c>
      <c r="E8" s="39"/>
      <c r="F8" s="39"/>
      <c r="G8" s="39"/>
      <c r="H8" s="39"/>
      <c r="I8" s="39"/>
      <c r="J8" s="39"/>
      <c r="K8" s="39"/>
      <c r="L8" s="14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6" t="s">
        <v>278</v>
      </c>
      <c r="F9" s="39"/>
      <c r="G9" s="39"/>
      <c r="H9" s="39"/>
      <c r="I9" s="39"/>
      <c r="J9" s="39"/>
      <c r="K9" s="39"/>
      <c r="L9" s="14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4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3" t="s">
        <v>18</v>
      </c>
      <c r="E11" s="39"/>
      <c r="F11" s="134" t="s">
        <v>19</v>
      </c>
      <c r="G11" s="39"/>
      <c r="H11" s="39"/>
      <c r="I11" s="143" t="s">
        <v>20</v>
      </c>
      <c r="J11" s="134" t="s">
        <v>19</v>
      </c>
      <c r="K11" s="39"/>
      <c r="L11" s="14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3" t="s">
        <v>21</v>
      </c>
      <c r="E12" s="39"/>
      <c r="F12" s="134" t="s">
        <v>22</v>
      </c>
      <c r="G12" s="39"/>
      <c r="H12" s="39"/>
      <c r="I12" s="143" t="s">
        <v>23</v>
      </c>
      <c r="J12" s="147" t="str">
        <f>'Rekapitulace stavby'!AN8</f>
        <v>23.8.2021</v>
      </c>
      <c r="K12" s="39"/>
      <c r="L12" s="14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4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3" t="s">
        <v>25</v>
      </c>
      <c r="E14" s="39"/>
      <c r="F14" s="39"/>
      <c r="G14" s="39"/>
      <c r="H14" s="39"/>
      <c r="I14" s="143" t="s">
        <v>26</v>
      </c>
      <c r="J14" s="134" t="s">
        <v>19</v>
      </c>
      <c r="K14" s="39"/>
      <c r="L14" s="14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4" t="s">
        <v>27</v>
      </c>
      <c r="F15" s="39"/>
      <c r="G15" s="39"/>
      <c r="H15" s="39"/>
      <c r="I15" s="143" t="s">
        <v>28</v>
      </c>
      <c r="J15" s="134" t="s">
        <v>19</v>
      </c>
      <c r="K15" s="39"/>
      <c r="L15" s="14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4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3" t="s">
        <v>29</v>
      </c>
      <c r="E17" s="39"/>
      <c r="F17" s="39"/>
      <c r="G17" s="39"/>
      <c r="H17" s="39"/>
      <c r="I17" s="143" t="s">
        <v>26</v>
      </c>
      <c r="J17" s="34" t="str">
        <f>'Rekapitulace stavby'!AN13</f>
        <v>Vyplň údaj</v>
      </c>
      <c r="K17" s="39"/>
      <c r="L17" s="14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4"/>
      <c r="G18" s="134"/>
      <c r="H18" s="134"/>
      <c r="I18" s="143" t="s">
        <v>28</v>
      </c>
      <c r="J18" s="34" t="str">
        <f>'Rekapitulace stavby'!AN14</f>
        <v>Vyplň údaj</v>
      </c>
      <c r="K18" s="39"/>
      <c r="L18" s="14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4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3" t="s">
        <v>31</v>
      </c>
      <c r="E20" s="39"/>
      <c r="F20" s="39"/>
      <c r="G20" s="39"/>
      <c r="H20" s="39"/>
      <c r="I20" s="143" t="s">
        <v>26</v>
      </c>
      <c r="J20" s="134" t="s">
        <v>19</v>
      </c>
      <c r="K20" s="39"/>
      <c r="L20" s="14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4" t="s">
        <v>32</v>
      </c>
      <c r="F21" s="39"/>
      <c r="G21" s="39"/>
      <c r="H21" s="39"/>
      <c r="I21" s="143" t="s">
        <v>28</v>
      </c>
      <c r="J21" s="134" t="s">
        <v>19</v>
      </c>
      <c r="K21" s="39"/>
      <c r="L21" s="14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4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3" t="s">
        <v>34</v>
      </c>
      <c r="E23" s="39"/>
      <c r="F23" s="39"/>
      <c r="G23" s="39"/>
      <c r="H23" s="39"/>
      <c r="I23" s="143" t="s">
        <v>26</v>
      </c>
      <c r="J23" s="134" t="s">
        <v>19</v>
      </c>
      <c r="K23" s="39"/>
      <c r="L23" s="14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4" t="s">
        <v>35</v>
      </c>
      <c r="F24" s="39"/>
      <c r="G24" s="39"/>
      <c r="H24" s="39"/>
      <c r="I24" s="143" t="s">
        <v>28</v>
      </c>
      <c r="J24" s="134" t="s">
        <v>19</v>
      </c>
      <c r="K24" s="39"/>
      <c r="L24" s="14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4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3" t="s">
        <v>36</v>
      </c>
      <c r="E26" s="39"/>
      <c r="F26" s="39"/>
      <c r="G26" s="39"/>
      <c r="H26" s="39"/>
      <c r="I26" s="39"/>
      <c r="J26" s="39"/>
      <c r="K26" s="39"/>
      <c r="L26" s="14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8"/>
      <c r="B27" s="149"/>
      <c r="C27" s="148"/>
      <c r="D27" s="148"/>
      <c r="E27" s="150" t="s">
        <v>19</v>
      </c>
      <c r="F27" s="150"/>
      <c r="G27" s="150"/>
      <c r="H27" s="150"/>
      <c r="I27" s="148"/>
      <c r="J27" s="148"/>
      <c r="K27" s="148"/>
      <c r="L27" s="151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  <c r="AC27" s="148"/>
      <c r="AD27" s="148"/>
      <c r="AE27" s="148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4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2"/>
      <c r="E29" s="152"/>
      <c r="F29" s="152"/>
      <c r="G29" s="152"/>
      <c r="H29" s="152"/>
      <c r="I29" s="152"/>
      <c r="J29" s="152"/>
      <c r="K29" s="152"/>
      <c r="L29" s="14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39"/>
      <c r="J30" s="154">
        <f>ROUND(J84, 2)</f>
        <v>0</v>
      </c>
      <c r="K30" s="39"/>
      <c r="L30" s="14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2"/>
      <c r="E31" s="152"/>
      <c r="F31" s="152"/>
      <c r="G31" s="152"/>
      <c r="H31" s="152"/>
      <c r="I31" s="152"/>
      <c r="J31" s="152"/>
      <c r="K31" s="152"/>
      <c r="L31" s="14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5" t="s">
        <v>39</v>
      </c>
      <c r="J32" s="155" t="s">
        <v>41</v>
      </c>
      <c r="K32" s="39"/>
      <c r="L32" s="14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6" t="s">
        <v>42</v>
      </c>
      <c r="E33" s="143" t="s">
        <v>43</v>
      </c>
      <c r="F33" s="157">
        <f>ROUND((SUM(BE84:BE155)),  2)</f>
        <v>0</v>
      </c>
      <c r="G33" s="39"/>
      <c r="H33" s="39"/>
      <c r="I33" s="158">
        <v>0.20999999999999999</v>
      </c>
      <c r="J33" s="157">
        <f>ROUND(((SUM(BE84:BE155))*I33),  2)</f>
        <v>0</v>
      </c>
      <c r="K33" s="39"/>
      <c r="L33" s="14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3" t="s">
        <v>44</v>
      </c>
      <c r="F34" s="157">
        <f>ROUND((SUM(BF84:BF155)),  2)</f>
        <v>0</v>
      </c>
      <c r="G34" s="39"/>
      <c r="H34" s="39"/>
      <c r="I34" s="158">
        <v>0.14999999999999999</v>
      </c>
      <c r="J34" s="157">
        <f>ROUND(((SUM(BF84:BF155))*I34),  2)</f>
        <v>0</v>
      </c>
      <c r="K34" s="39"/>
      <c r="L34" s="14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3" t="s">
        <v>45</v>
      </c>
      <c r="F35" s="157">
        <f>ROUND((SUM(BG84:BG155)),  2)</f>
        <v>0</v>
      </c>
      <c r="G35" s="39"/>
      <c r="H35" s="39"/>
      <c r="I35" s="158">
        <v>0.20999999999999999</v>
      </c>
      <c r="J35" s="157">
        <f>0</f>
        <v>0</v>
      </c>
      <c r="K35" s="39"/>
      <c r="L35" s="14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3" t="s">
        <v>46</v>
      </c>
      <c r="F36" s="157">
        <f>ROUND((SUM(BH84:BH155)),  2)</f>
        <v>0</v>
      </c>
      <c r="G36" s="39"/>
      <c r="H36" s="39"/>
      <c r="I36" s="158">
        <v>0.14999999999999999</v>
      </c>
      <c r="J36" s="157">
        <f>0</f>
        <v>0</v>
      </c>
      <c r="K36" s="39"/>
      <c r="L36" s="14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3" t="s">
        <v>47</v>
      </c>
      <c r="F37" s="157">
        <f>ROUND((SUM(BI84:BI155)),  2)</f>
        <v>0</v>
      </c>
      <c r="G37" s="39"/>
      <c r="H37" s="39"/>
      <c r="I37" s="158">
        <v>0</v>
      </c>
      <c r="J37" s="157">
        <f>0</f>
        <v>0</v>
      </c>
      <c r="K37" s="39"/>
      <c r="L37" s="14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4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9"/>
      <c r="D39" s="160" t="s">
        <v>48</v>
      </c>
      <c r="E39" s="161"/>
      <c r="F39" s="161"/>
      <c r="G39" s="162" t="s">
        <v>49</v>
      </c>
      <c r="H39" s="163" t="s">
        <v>50</v>
      </c>
      <c r="I39" s="161"/>
      <c r="J39" s="164">
        <f>SUM(J30:J37)</f>
        <v>0</v>
      </c>
      <c r="K39" s="165"/>
      <c r="L39" s="14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6"/>
      <c r="C40" s="167"/>
      <c r="D40" s="167"/>
      <c r="E40" s="167"/>
      <c r="F40" s="167"/>
      <c r="G40" s="167"/>
      <c r="H40" s="167"/>
      <c r="I40" s="167"/>
      <c r="J40" s="167"/>
      <c r="K40" s="167"/>
      <c r="L40" s="14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69"/>
      <c r="J44" s="169"/>
      <c r="K44" s="169"/>
      <c r="L44" s="14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95</v>
      </c>
      <c r="D45" s="41"/>
      <c r="E45" s="41"/>
      <c r="F45" s="41"/>
      <c r="G45" s="41"/>
      <c r="H45" s="41"/>
      <c r="I45" s="41"/>
      <c r="J45" s="41"/>
      <c r="K45" s="41"/>
      <c r="L45" s="14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4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4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0" t="str">
        <f>E7</f>
        <v>EXPERIMENTÁLNÍ SOBĚSTAČNÝ DŮM SŠE OSTRAVA-II. etapa</v>
      </c>
      <c r="F48" s="33"/>
      <c r="G48" s="33"/>
      <c r="H48" s="33"/>
      <c r="I48" s="41"/>
      <c r="J48" s="41"/>
      <c r="K48" s="41"/>
      <c r="L48" s="14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91</v>
      </c>
      <c r="D49" s="41"/>
      <c r="E49" s="41"/>
      <c r="F49" s="41"/>
      <c r="G49" s="41"/>
      <c r="H49" s="41"/>
      <c r="I49" s="41"/>
      <c r="J49" s="41"/>
      <c r="K49" s="41"/>
      <c r="L49" s="14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VN a ON - Vedlejší a ostatní náklady</v>
      </c>
      <c r="F50" s="41"/>
      <c r="G50" s="41"/>
      <c r="H50" s="41"/>
      <c r="I50" s="41"/>
      <c r="J50" s="41"/>
      <c r="K50" s="41"/>
      <c r="L50" s="14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4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NA JÍZDÁRNĚ 423/30, OSTRAVA, 702 00</v>
      </c>
      <c r="G52" s="41"/>
      <c r="H52" s="41"/>
      <c r="I52" s="33" t="s">
        <v>23</v>
      </c>
      <c r="J52" s="73" t="str">
        <f>IF(J12="","",J12)</f>
        <v>23.8.2021</v>
      </c>
      <c r="K52" s="41"/>
      <c r="L52" s="14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4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STŘEDNÍ ŠKOLA ELEKTROTECHNICKÁ, OSTRAVA</v>
      </c>
      <c r="G54" s="41"/>
      <c r="H54" s="41"/>
      <c r="I54" s="33" t="s">
        <v>31</v>
      </c>
      <c r="J54" s="37" t="str">
        <f>E21</f>
        <v>Ing. arch. Ing. Daniel Vaněk</v>
      </c>
      <c r="K54" s="41"/>
      <c r="L54" s="14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Ateliér EMMET s.r.o.</v>
      </c>
      <c r="K55" s="41"/>
      <c r="L55" s="14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4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1" t="s">
        <v>96</v>
      </c>
      <c r="D57" s="172"/>
      <c r="E57" s="172"/>
      <c r="F57" s="172"/>
      <c r="G57" s="172"/>
      <c r="H57" s="172"/>
      <c r="I57" s="172"/>
      <c r="J57" s="173" t="s">
        <v>97</v>
      </c>
      <c r="K57" s="172"/>
      <c r="L57" s="14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4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4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4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98</v>
      </c>
    </row>
    <row r="60" s="9" customFormat="1" ht="24.96" customHeight="1">
      <c r="A60" s="9"/>
      <c r="B60" s="175"/>
      <c r="C60" s="176"/>
      <c r="D60" s="177" t="s">
        <v>279</v>
      </c>
      <c r="E60" s="178"/>
      <c r="F60" s="178"/>
      <c r="G60" s="178"/>
      <c r="H60" s="178"/>
      <c r="I60" s="178"/>
      <c r="J60" s="179">
        <f>J85</f>
        <v>0</v>
      </c>
      <c r="K60" s="176"/>
      <c r="L60" s="18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5"/>
      <c r="C61" s="176"/>
      <c r="D61" s="177" t="s">
        <v>280</v>
      </c>
      <c r="E61" s="178"/>
      <c r="F61" s="178"/>
      <c r="G61" s="178"/>
      <c r="H61" s="178"/>
      <c r="I61" s="178"/>
      <c r="J61" s="179">
        <f>J94</f>
        <v>0</v>
      </c>
      <c r="K61" s="176"/>
      <c r="L61" s="180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5"/>
      <c r="C62" s="176"/>
      <c r="D62" s="177" t="s">
        <v>281</v>
      </c>
      <c r="E62" s="178"/>
      <c r="F62" s="178"/>
      <c r="G62" s="178"/>
      <c r="H62" s="178"/>
      <c r="I62" s="178"/>
      <c r="J62" s="179">
        <f>J98</f>
        <v>0</v>
      </c>
      <c r="K62" s="176"/>
      <c r="L62" s="180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81"/>
      <c r="C63" s="126"/>
      <c r="D63" s="182" t="s">
        <v>282</v>
      </c>
      <c r="E63" s="183"/>
      <c r="F63" s="183"/>
      <c r="G63" s="183"/>
      <c r="H63" s="183"/>
      <c r="I63" s="183"/>
      <c r="J63" s="184">
        <f>J128</f>
        <v>0</v>
      </c>
      <c r="K63" s="126"/>
      <c r="L63" s="18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1"/>
      <c r="C64" s="126"/>
      <c r="D64" s="182" t="s">
        <v>283</v>
      </c>
      <c r="E64" s="183"/>
      <c r="F64" s="183"/>
      <c r="G64" s="183"/>
      <c r="H64" s="183"/>
      <c r="I64" s="183"/>
      <c r="J64" s="184">
        <f>J138</f>
        <v>0</v>
      </c>
      <c r="K64" s="126"/>
      <c r="L64" s="18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4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4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105</v>
      </c>
      <c r="D71" s="41"/>
      <c r="E71" s="41"/>
      <c r="F71" s="41"/>
      <c r="G71" s="41"/>
      <c r="H71" s="41"/>
      <c r="I71" s="41"/>
      <c r="J71" s="41"/>
      <c r="K71" s="41"/>
      <c r="L71" s="14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4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4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70" t="str">
        <f>E7</f>
        <v>EXPERIMENTÁLNÍ SOBĚSTAČNÝ DŮM SŠE OSTRAVA-II. etapa</v>
      </c>
      <c r="F74" s="33"/>
      <c r="G74" s="33"/>
      <c r="H74" s="33"/>
      <c r="I74" s="41"/>
      <c r="J74" s="41"/>
      <c r="K74" s="41"/>
      <c r="L74" s="14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91</v>
      </c>
      <c r="D75" s="41"/>
      <c r="E75" s="41"/>
      <c r="F75" s="41"/>
      <c r="G75" s="41"/>
      <c r="H75" s="41"/>
      <c r="I75" s="41"/>
      <c r="J75" s="41"/>
      <c r="K75" s="41"/>
      <c r="L75" s="14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VN a ON - Vedlejší a ostatní náklady</v>
      </c>
      <c r="F76" s="41"/>
      <c r="G76" s="41"/>
      <c r="H76" s="41"/>
      <c r="I76" s="41"/>
      <c r="J76" s="41"/>
      <c r="K76" s="41"/>
      <c r="L76" s="14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4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NA JÍZDÁRNĚ 423/30, OSTRAVA, 702 00</v>
      </c>
      <c r="G78" s="41"/>
      <c r="H78" s="41"/>
      <c r="I78" s="33" t="s">
        <v>23</v>
      </c>
      <c r="J78" s="73" t="str">
        <f>IF(J12="","",J12)</f>
        <v>23.8.2021</v>
      </c>
      <c r="K78" s="41"/>
      <c r="L78" s="14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4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STŘEDNÍ ŠKOLA ELEKTROTECHNICKÁ, OSTRAVA</v>
      </c>
      <c r="G80" s="41"/>
      <c r="H80" s="41"/>
      <c r="I80" s="33" t="s">
        <v>31</v>
      </c>
      <c r="J80" s="37" t="str">
        <f>E21</f>
        <v>Ing. arch. Ing. Daniel Vaněk</v>
      </c>
      <c r="K80" s="41"/>
      <c r="L80" s="14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Ateliér EMMET s.r.o.</v>
      </c>
      <c r="K81" s="41"/>
      <c r="L81" s="14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4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86"/>
      <c r="B83" s="187"/>
      <c r="C83" s="188" t="s">
        <v>106</v>
      </c>
      <c r="D83" s="189" t="s">
        <v>57</v>
      </c>
      <c r="E83" s="189" t="s">
        <v>53</v>
      </c>
      <c r="F83" s="189" t="s">
        <v>54</v>
      </c>
      <c r="G83" s="189" t="s">
        <v>107</v>
      </c>
      <c r="H83" s="189" t="s">
        <v>108</v>
      </c>
      <c r="I83" s="189" t="s">
        <v>109</v>
      </c>
      <c r="J83" s="189" t="s">
        <v>97</v>
      </c>
      <c r="K83" s="190" t="s">
        <v>110</v>
      </c>
      <c r="L83" s="191"/>
      <c r="M83" s="93" t="s">
        <v>19</v>
      </c>
      <c r="N83" s="94" t="s">
        <v>42</v>
      </c>
      <c r="O83" s="94" t="s">
        <v>111</v>
      </c>
      <c r="P83" s="94" t="s">
        <v>112</v>
      </c>
      <c r="Q83" s="94" t="s">
        <v>113</v>
      </c>
      <c r="R83" s="94" t="s">
        <v>114</v>
      </c>
      <c r="S83" s="94" t="s">
        <v>115</v>
      </c>
      <c r="T83" s="95" t="s">
        <v>116</v>
      </c>
      <c r="U83" s="186"/>
      <c r="V83" s="186"/>
      <c r="W83" s="186"/>
      <c r="X83" s="186"/>
      <c r="Y83" s="186"/>
      <c r="Z83" s="186"/>
      <c r="AA83" s="186"/>
      <c r="AB83" s="186"/>
      <c r="AC83" s="186"/>
      <c r="AD83" s="186"/>
      <c r="AE83" s="186"/>
    </row>
    <row r="84" s="2" customFormat="1" ht="22.8" customHeight="1">
      <c r="A84" s="39"/>
      <c r="B84" s="40"/>
      <c r="C84" s="100" t="s">
        <v>117</v>
      </c>
      <c r="D84" s="41"/>
      <c r="E84" s="41"/>
      <c r="F84" s="41"/>
      <c r="G84" s="41"/>
      <c r="H84" s="41"/>
      <c r="I84" s="41"/>
      <c r="J84" s="192">
        <f>BK84</f>
        <v>0</v>
      </c>
      <c r="K84" s="41"/>
      <c r="L84" s="45"/>
      <c r="M84" s="96"/>
      <c r="N84" s="193"/>
      <c r="O84" s="97"/>
      <c r="P84" s="194">
        <f>P85+P94+P98</f>
        <v>0</v>
      </c>
      <c r="Q84" s="97"/>
      <c r="R84" s="194">
        <f>R85+R94+R98</f>
        <v>0</v>
      </c>
      <c r="S84" s="97"/>
      <c r="T84" s="195">
        <f>T85+T94+T98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98</v>
      </c>
      <c r="BK84" s="196">
        <f>BK85+BK94+BK98</f>
        <v>0</v>
      </c>
    </row>
    <row r="85" s="12" customFormat="1" ht="25.92" customHeight="1">
      <c r="A85" s="12"/>
      <c r="B85" s="197"/>
      <c r="C85" s="198"/>
      <c r="D85" s="199" t="s">
        <v>71</v>
      </c>
      <c r="E85" s="200" t="s">
        <v>284</v>
      </c>
      <c r="F85" s="200" t="s">
        <v>285</v>
      </c>
      <c r="G85" s="198"/>
      <c r="H85" s="198"/>
      <c r="I85" s="201"/>
      <c r="J85" s="202">
        <f>BK85</f>
        <v>0</v>
      </c>
      <c r="K85" s="198"/>
      <c r="L85" s="203"/>
      <c r="M85" s="204"/>
      <c r="N85" s="205"/>
      <c r="O85" s="205"/>
      <c r="P85" s="206">
        <f>SUM(P86:P93)</f>
        <v>0</v>
      </c>
      <c r="Q85" s="205"/>
      <c r="R85" s="206">
        <f>SUM(R86:R93)</f>
        <v>0</v>
      </c>
      <c r="S85" s="205"/>
      <c r="T85" s="207">
        <f>SUM(T86:T93)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8" t="s">
        <v>127</v>
      </c>
      <c r="AT85" s="209" t="s">
        <v>71</v>
      </c>
      <c r="AU85" s="209" t="s">
        <v>72</v>
      </c>
      <c r="AY85" s="208" t="s">
        <v>120</v>
      </c>
      <c r="BK85" s="210">
        <f>SUM(BK86:BK93)</f>
        <v>0</v>
      </c>
    </row>
    <row r="86" s="2" customFormat="1" ht="62.7" customHeight="1">
      <c r="A86" s="39"/>
      <c r="B86" s="40"/>
      <c r="C86" s="213" t="s">
        <v>79</v>
      </c>
      <c r="D86" s="213" t="s">
        <v>122</v>
      </c>
      <c r="E86" s="214" t="s">
        <v>286</v>
      </c>
      <c r="F86" s="215" t="s">
        <v>287</v>
      </c>
      <c r="G86" s="216" t="s">
        <v>189</v>
      </c>
      <c r="H86" s="217">
        <v>1</v>
      </c>
      <c r="I86" s="218"/>
      <c r="J86" s="219">
        <f>ROUND(I86*H86,2)</f>
        <v>0</v>
      </c>
      <c r="K86" s="215" t="s">
        <v>200</v>
      </c>
      <c r="L86" s="45"/>
      <c r="M86" s="220" t="s">
        <v>19</v>
      </c>
      <c r="N86" s="221" t="s">
        <v>43</v>
      </c>
      <c r="O86" s="85"/>
      <c r="P86" s="222">
        <f>O86*H86</f>
        <v>0</v>
      </c>
      <c r="Q86" s="222">
        <v>0</v>
      </c>
      <c r="R86" s="222">
        <f>Q86*H86</f>
        <v>0</v>
      </c>
      <c r="S86" s="222">
        <v>0</v>
      </c>
      <c r="T86" s="223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4" t="s">
        <v>127</v>
      </c>
      <c r="AT86" s="224" t="s">
        <v>122</v>
      </c>
      <c r="AU86" s="224" t="s">
        <v>79</v>
      </c>
      <c r="AY86" s="18" t="s">
        <v>120</v>
      </c>
      <c r="BE86" s="225">
        <f>IF(N86="základní",J86,0)</f>
        <v>0</v>
      </c>
      <c r="BF86" s="225">
        <f>IF(N86="snížená",J86,0)</f>
        <v>0</v>
      </c>
      <c r="BG86" s="225">
        <f>IF(N86="zákl. přenesená",J86,0)</f>
        <v>0</v>
      </c>
      <c r="BH86" s="225">
        <f>IF(N86="sníž. přenesená",J86,0)</f>
        <v>0</v>
      </c>
      <c r="BI86" s="225">
        <f>IF(N86="nulová",J86,0)</f>
        <v>0</v>
      </c>
      <c r="BJ86" s="18" t="s">
        <v>79</v>
      </c>
      <c r="BK86" s="225">
        <f>ROUND(I86*H86,2)</f>
        <v>0</v>
      </c>
      <c r="BL86" s="18" t="s">
        <v>127</v>
      </c>
      <c r="BM86" s="224" t="s">
        <v>288</v>
      </c>
    </row>
    <row r="87" s="2" customFormat="1">
      <c r="A87" s="39"/>
      <c r="B87" s="40"/>
      <c r="C87" s="41"/>
      <c r="D87" s="226" t="s">
        <v>129</v>
      </c>
      <c r="E87" s="41"/>
      <c r="F87" s="227" t="s">
        <v>287</v>
      </c>
      <c r="G87" s="41"/>
      <c r="H87" s="41"/>
      <c r="I87" s="228"/>
      <c r="J87" s="41"/>
      <c r="K87" s="41"/>
      <c r="L87" s="45"/>
      <c r="M87" s="229"/>
      <c r="N87" s="230"/>
      <c r="O87" s="85"/>
      <c r="P87" s="85"/>
      <c r="Q87" s="85"/>
      <c r="R87" s="85"/>
      <c r="S87" s="85"/>
      <c r="T87" s="86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129</v>
      </c>
      <c r="AU87" s="18" t="s">
        <v>79</v>
      </c>
    </row>
    <row r="88" s="2" customFormat="1" ht="33" customHeight="1">
      <c r="A88" s="39"/>
      <c r="B88" s="40"/>
      <c r="C88" s="213" t="s">
        <v>81</v>
      </c>
      <c r="D88" s="213" t="s">
        <v>122</v>
      </c>
      <c r="E88" s="214" t="s">
        <v>289</v>
      </c>
      <c r="F88" s="215" t="s">
        <v>290</v>
      </c>
      <c r="G88" s="216" t="s">
        <v>291</v>
      </c>
      <c r="H88" s="217">
        <v>1</v>
      </c>
      <c r="I88" s="218"/>
      <c r="J88" s="219">
        <f>ROUND(I88*H88,2)</f>
        <v>0</v>
      </c>
      <c r="K88" s="215" t="s">
        <v>200</v>
      </c>
      <c r="L88" s="45"/>
      <c r="M88" s="220" t="s">
        <v>19</v>
      </c>
      <c r="N88" s="221" t="s">
        <v>43</v>
      </c>
      <c r="O88" s="85"/>
      <c r="P88" s="222">
        <f>O88*H88</f>
        <v>0</v>
      </c>
      <c r="Q88" s="222">
        <v>0</v>
      </c>
      <c r="R88" s="222">
        <f>Q88*H88</f>
        <v>0</v>
      </c>
      <c r="S88" s="222">
        <v>0</v>
      </c>
      <c r="T88" s="22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4" t="s">
        <v>127</v>
      </c>
      <c r="AT88" s="224" t="s">
        <v>122</v>
      </c>
      <c r="AU88" s="224" t="s">
        <v>79</v>
      </c>
      <c r="AY88" s="18" t="s">
        <v>120</v>
      </c>
      <c r="BE88" s="225">
        <f>IF(N88="základní",J88,0)</f>
        <v>0</v>
      </c>
      <c r="BF88" s="225">
        <f>IF(N88="snížená",J88,0)</f>
        <v>0</v>
      </c>
      <c r="BG88" s="225">
        <f>IF(N88="zákl. přenesená",J88,0)</f>
        <v>0</v>
      </c>
      <c r="BH88" s="225">
        <f>IF(N88="sníž. přenesená",J88,0)</f>
        <v>0</v>
      </c>
      <c r="BI88" s="225">
        <f>IF(N88="nulová",J88,0)</f>
        <v>0</v>
      </c>
      <c r="BJ88" s="18" t="s">
        <v>79</v>
      </c>
      <c r="BK88" s="225">
        <f>ROUND(I88*H88,2)</f>
        <v>0</v>
      </c>
      <c r="BL88" s="18" t="s">
        <v>127</v>
      </c>
      <c r="BM88" s="224" t="s">
        <v>292</v>
      </c>
    </row>
    <row r="89" s="2" customFormat="1">
      <c r="A89" s="39"/>
      <c r="B89" s="40"/>
      <c r="C89" s="41"/>
      <c r="D89" s="226" t="s">
        <v>129</v>
      </c>
      <c r="E89" s="41"/>
      <c r="F89" s="227" t="s">
        <v>290</v>
      </c>
      <c r="G89" s="41"/>
      <c r="H89" s="41"/>
      <c r="I89" s="228"/>
      <c r="J89" s="41"/>
      <c r="K89" s="41"/>
      <c r="L89" s="45"/>
      <c r="M89" s="229"/>
      <c r="N89" s="23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129</v>
      </c>
      <c r="AU89" s="18" t="s">
        <v>79</v>
      </c>
    </row>
    <row r="90" s="2" customFormat="1" ht="37.8" customHeight="1">
      <c r="A90" s="39"/>
      <c r="B90" s="40"/>
      <c r="C90" s="213" t="s">
        <v>143</v>
      </c>
      <c r="D90" s="213" t="s">
        <v>122</v>
      </c>
      <c r="E90" s="214" t="s">
        <v>293</v>
      </c>
      <c r="F90" s="215" t="s">
        <v>294</v>
      </c>
      <c r="G90" s="216" t="s">
        <v>291</v>
      </c>
      <c r="H90" s="217">
        <v>1</v>
      </c>
      <c r="I90" s="218"/>
      <c r="J90" s="219">
        <f>ROUND(I90*H90,2)</f>
        <v>0</v>
      </c>
      <c r="K90" s="215" t="s">
        <v>200</v>
      </c>
      <c r="L90" s="45"/>
      <c r="M90" s="220" t="s">
        <v>19</v>
      </c>
      <c r="N90" s="221" t="s">
        <v>43</v>
      </c>
      <c r="O90" s="85"/>
      <c r="P90" s="222">
        <f>O90*H90</f>
        <v>0</v>
      </c>
      <c r="Q90" s="222">
        <v>0</v>
      </c>
      <c r="R90" s="222">
        <f>Q90*H90</f>
        <v>0</v>
      </c>
      <c r="S90" s="222">
        <v>0</v>
      </c>
      <c r="T90" s="22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4" t="s">
        <v>127</v>
      </c>
      <c r="AT90" s="224" t="s">
        <v>122</v>
      </c>
      <c r="AU90" s="224" t="s">
        <v>79</v>
      </c>
      <c r="AY90" s="18" t="s">
        <v>120</v>
      </c>
      <c r="BE90" s="225">
        <f>IF(N90="základní",J90,0)</f>
        <v>0</v>
      </c>
      <c r="BF90" s="225">
        <f>IF(N90="snížená",J90,0)</f>
        <v>0</v>
      </c>
      <c r="BG90" s="225">
        <f>IF(N90="zákl. přenesená",J90,0)</f>
        <v>0</v>
      </c>
      <c r="BH90" s="225">
        <f>IF(N90="sníž. přenesená",J90,0)</f>
        <v>0</v>
      </c>
      <c r="BI90" s="225">
        <f>IF(N90="nulová",J90,0)</f>
        <v>0</v>
      </c>
      <c r="BJ90" s="18" t="s">
        <v>79</v>
      </c>
      <c r="BK90" s="225">
        <f>ROUND(I90*H90,2)</f>
        <v>0</v>
      </c>
      <c r="BL90" s="18" t="s">
        <v>127</v>
      </c>
      <c r="BM90" s="224" t="s">
        <v>295</v>
      </c>
    </row>
    <row r="91" s="2" customFormat="1">
      <c r="A91" s="39"/>
      <c r="B91" s="40"/>
      <c r="C91" s="41"/>
      <c r="D91" s="226" t="s">
        <v>129</v>
      </c>
      <c r="E91" s="41"/>
      <c r="F91" s="227" t="s">
        <v>294</v>
      </c>
      <c r="G91" s="41"/>
      <c r="H91" s="41"/>
      <c r="I91" s="228"/>
      <c r="J91" s="41"/>
      <c r="K91" s="41"/>
      <c r="L91" s="45"/>
      <c r="M91" s="229"/>
      <c r="N91" s="23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129</v>
      </c>
      <c r="AU91" s="18" t="s">
        <v>79</v>
      </c>
    </row>
    <row r="92" s="2" customFormat="1" ht="24.15" customHeight="1">
      <c r="A92" s="39"/>
      <c r="B92" s="40"/>
      <c r="C92" s="213" t="s">
        <v>127</v>
      </c>
      <c r="D92" s="213" t="s">
        <v>122</v>
      </c>
      <c r="E92" s="214" t="s">
        <v>296</v>
      </c>
      <c r="F92" s="215" t="s">
        <v>297</v>
      </c>
      <c r="G92" s="216" t="s">
        <v>298</v>
      </c>
      <c r="H92" s="217">
        <v>1</v>
      </c>
      <c r="I92" s="218"/>
      <c r="J92" s="219">
        <f>ROUND(I92*H92,2)</f>
        <v>0</v>
      </c>
      <c r="K92" s="215" t="s">
        <v>200</v>
      </c>
      <c r="L92" s="45"/>
      <c r="M92" s="220" t="s">
        <v>19</v>
      </c>
      <c r="N92" s="221" t="s">
        <v>43</v>
      </c>
      <c r="O92" s="85"/>
      <c r="P92" s="222">
        <f>O92*H92</f>
        <v>0</v>
      </c>
      <c r="Q92" s="222">
        <v>0</v>
      </c>
      <c r="R92" s="222">
        <f>Q92*H92</f>
        <v>0</v>
      </c>
      <c r="S92" s="222">
        <v>0</v>
      </c>
      <c r="T92" s="223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4" t="s">
        <v>127</v>
      </c>
      <c r="AT92" s="224" t="s">
        <v>122</v>
      </c>
      <c r="AU92" s="224" t="s">
        <v>79</v>
      </c>
      <c r="AY92" s="18" t="s">
        <v>120</v>
      </c>
      <c r="BE92" s="225">
        <f>IF(N92="základní",J92,0)</f>
        <v>0</v>
      </c>
      <c r="BF92" s="225">
        <f>IF(N92="snížená",J92,0)</f>
        <v>0</v>
      </c>
      <c r="BG92" s="225">
        <f>IF(N92="zákl. přenesená",J92,0)</f>
        <v>0</v>
      </c>
      <c r="BH92" s="225">
        <f>IF(N92="sníž. přenesená",J92,0)</f>
        <v>0</v>
      </c>
      <c r="BI92" s="225">
        <f>IF(N92="nulová",J92,0)</f>
        <v>0</v>
      </c>
      <c r="BJ92" s="18" t="s">
        <v>79</v>
      </c>
      <c r="BK92" s="225">
        <f>ROUND(I92*H92,2)</f>
        <v>0</v>
      </c>
      <c r="BL92" s="18" t="s">
        <v>127</v>
      </c>
      <c r="BM92" s="224" t="s">
        <v>299</v>
      </c>
    </row>
    <row r="93" s="2" customFormat="1">
      <c r="A93" s="39"/>
      <c r="B93" s="40"/>
      <c r="C93" s="41"/>
      <c r="D93" s="226" t="s">
        <v>129</v>
      </c>
      <c r="E93" s="41"/>
      <c r="F93" s="227" t="s">
        <v>297</v>
      </c>
      <c r="G93" s="41"/>
      <c r="H93" s="41"/>
      <c r="I93" s="228"/>
      <c r="J93" s="41"/>
      <c r="K93" s="41"/>
      <c r="L93" s="45"/>
      <c r="M93" s="229"/>
      <c r="N93" s="230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129</v>
      </c>
      <c r="AU93" s="18" t="s">
        <v>79</v>
      </c>
    </row>
    <row r="94" s="12" customFormat="1" ht="25.92" customHeight="1">
      <c r="A94" s="12"/>
      <c r="B94" s="197"/>
      <c r="C94" s="198"/>
      <c r="D94" s="199" t="s">
        <v>71</v>
      </c>
      <c r="E94" s="200" t="s">
        <v>300</v>
      </c>
      <c r="F94" s="200" t="s">
        <v>301</v>
      </c>
      <c r="G94" s="198"/>
      <c r="H94" s="198"/>
      <c r="I94" s="201"/>
      <c r="J94" s="202">
        <f>BK94</f>
        <v>0</v>
      </c>
      <c r="K94" s="198"/>
      <c r="L94" s="203"/>
      <c r="M94" s="204"/>
      <c r="N94" s="205"/>
      <c r="O94" s="205"/>
      <c r="P94" s="206">
        <f>SUM(P95:P97)</f>
        <v>0</v>
      </c>
      <c r="Q94" s="205"/>
      <c r="R94" s="206">
        <f>SUM(R95:R97)</f>
        <v>0</v>
      </c>
      <c r="S94" s="205"/>
      <c r="T94" s="207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8" t="s">
        <v>160</v>
      </c>
      <c r="AT94" s="209" t="s">
        <v>71</v>
      </c>
      <c r="AU94" s="209" t="s">
        <v>72</v>
      </c>
      <c r="AY94" s="208" t="s">
        <v>120</v>
      </c>
      <c r="BK94" s="210">
        <f>SUM(BK95:BK97)</f>
        <v>0</v>
      </c>
    </row>
    <row r="95" s="2" customFormat="1" ht="37.8" customHeight="1">
      <c r="A95" s="39"/>
      <c r="B95" s="40"/>
      <c r="C95" s="213" t="s">
        <v>160</v>
      </c>
      <c r="D95" s="213" t="s">
        <v>122</v>
      </c>
      <c r="E95" s="214" t="s">
        <v>302</v>
      </c>
      <c r="F95" s="215" t="s">
        <v>303</v>
      </c>
      <c r="G95" s="216" t="s">
        <v>304</v>
      </c>
      <c r="H95" s="217">
        <v>1</v>
      </c>
      <c r="I95" s="218"/>
      <c r="J95" s="219">
        <f>ROUND(I95*H95,2)</f>
        <v>0</v>
      </c>
      <c r="K95" s="215" t="s">
        <v>200</v>
      </c>
      <c r="L95" s="45"/>
      <c r="M95" s="220" t="s">
        <v>19</v>
      </c>
      <c r="N95" s="221" t="s">
        <v>43</v>
      </c>
      <c r="O95" s="85"/>
      <c r="P95" s="222">
        <f>O95*H95</f>
        <v>0</v>
      </c>
      <c r="Q95" s="222">
        <v>0</v>
      </c>
      <c r="R95" s="222">
        <f>Q95*H95</f>
        <v>0</v>
      </c>
      <c r="S95" s="222">
        <v>0</v>
      </c>
      <c r="T95" s="223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4" t="s">
        <v>127</v>
      </c>
      <c r="AT95" s="224" t="s">
        <v>122</v>
      </c>
      <c r="AU95" s="224" t="s">
        <v>79</v>
      </c>
      <c r="AY95" s="18" t="s">
        <v>120</v>
      </c>
      <c r="BE95" s="225">
        <f>IF(N95="základní",J95,0)</f>
        <v>0</v>
      </c>
      <c r="BF95" s="225">
        <f>IF(N95="snížená",J95,0)</f>
        <v>0</v>
      </c>
      <c r="BG95" s="225">
        <f>IF(N95="zákl. přenesená",J95,0)</f>
        <v>0</v>
      </c>
      <c r="BH95" s="225">
        <f>IF(N95="sníž. přenesená",J95,0)</f>
        <v>0</v>
      </c>
      <c r="BI95" s="225">
        <f>IF(N95="nulová",J95,0)</f>
        <v>0</v>
      </c>
      <c r="BJ95" s="18" t="s">
        <v>79</v>
      </c>
      <c r="BK95" s="225">
        <f>ROUND(I95*H95,2)</f>
        <v>0</v>
      </c>
      <c r="BL95" s="18" t="s">
        <v>127</v>
      </c>
      <c r="BM95" s="224" t="s">
        <v>305</v>
      </c>
    </row>
    <row r="96" s="2" customFormat="1">
      <c r="A96" s="39"/>
      <c r="B96" s="40"/>
      <c r="C96" s="41"/>
      <c r="D96" s="226" t="s">
        <v>129</v>
      </c>
      <c r="E96" s="41"/>
      <c r="F96" s="227" t="s">
        <v>303</v>
      </c>
      <c r="G96" s="41"/>
      <c r="H96" s="41"/>
      <c r="I96" s="228"/>
      <c r="J96" s="41"/>
      <c r="K96" s="41"/>
      <c r="L96" s="45"/>
      <c r="M96" s="229"/>
      <c r="N96" s="23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129</v>
      </c>
      <c r="AU96" s="18" t="s">
        <v>79</v>
      </c>
    </row>
    <row r="97" s="14" customFormat="1">
      <c r="A97" s="14"/>
      <c r="B97" s="243"/>
      <c r="C97" s="244"/>
      <c r="D97" s="226" t="s">
        <v>133</v>
      </c>
      <c r="E97" s="245" t="s">
        <v>19</v>
      </c>
      <c r="F97" s="246" t="s">
        <v>306</v>
      </c>
      <c r="G97" s="244"/>
      <c r="H97" s="247">
        <v>1</v>
      </c>
      <c r="I97" s="248"/>
      <c r="J97" s="244"/>
      <c r="K97" s="244"/>
      <c r="L97" s="249"/>
      <c r="M97" s="250"/>
      <c r="N97" s="251"/>
      <c r="O97" s="251"/>
      <c r="P97" s="251"/>
      <c r="Q97" s="251"/>
      <c r="R97" s="251"/>
      <c r="S97" s="251"/>
      <c r="T97" s="25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3" t="s">
        <v>133</v>
      </c>
      <c r="AU97" s="253" t="s">
        <v>79</v>
      </c>
      <c r="AV97" s="14" t="s">
        <v>81</v>
      </c>
      <c r="AW97" s="14" t="s">
        <v>33</v>
      </c>
      <c r="AX97" s="14" t="s">
        <v>79</v>
      </c>
      <c r="AY97" s="253" t="s">
        <v>120</v>
      </c>
    </row>
    <row r="98" s="12" customFormat="1" ht="25.92" customHeight="1">
      <c r="A98" s="12"/>
      <c r="B98" s="197"/>
      <c r="C98" s="198"/>
      <c r="D98" s="199" t="s">
        <v>71</v>
      </c>
      <c r="E98" s="200" t="s">
        <v>307</v>
      </c>
      <c r="F98" s="200" t="s">
        <v>308</v>
      </c>
      <c r="G98" s="198"/>
      <c r="H98" s="198"/>
      <c r="I98" s="201"/>
      <c r="J98" s="202">
        <f>BK98</f>
        <v>0</v>
      </c>
      <c r="K98" s="198"/>
      <c r="L98" s="203"/>
      <c r="M98" s="204"/>
      <c r="N98" s="205"/>
      <c r="O98" s="205"/>
      <c r="P98" s="206">
        <f>P99+SUM(P100:P128)+P138</f>
        <v>0</v>
      </c>
      <c r="Q98" s="205"/>
      <c r="R98" s="206">
        <f>R99+SUM(R100:R128)+R138</f>
        <v>0</v>
      </c>
      <c r="S98" s="205"/>
      <c r="T98" s="207">
        <f>T99+SUM(T100:T128)+T138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8" t="s">
        <v>160</v>
      </c>
      <c r="AT98" s="209" t="s">
        <v>71</v>
      </c>
      <c r="AU98" s="209" t="s">
        <v>72</v>
      </c>
      <c r="AY98" s="208" t="s">
        <v>120</v>
      </c>
      <c r="BK98" s="210">
        <f>BK99+SUM(BK100:BK128)+BK138</f>
        <v>0</v>
      </c>
    </row>
    <row r="99" s="2" customFormat="1" ht="21.75" customHeight="1">
      <c r="A99" s="39"/>
      <c r="B99" s="40"/>
      <c r="C99" s="213" t="s">
        <v>167</v>
      </c>
      <c r="D99" s="213" t="s">
        <v>122</v>
      </c>
      <c r="E99" s="214" t="s">
        <v>309</v>
      </c>
      <c r="F99" s="215" t="s">
        <v>310</v>
      </c>
      <c r="G99" s="216" t="s">
        <v>311</v>
      </c>
      <c r="H99" s="217">
        <v>4</v>
      </c>
      <c r="I99" s="218"/>
      <c r="J99" s="219">
        <f>ROUND(I99*H99,2)</f>
        <v>0</v>
      </c>
      <c r="K99" s="215" t="s">
        <v>200</v>
      </c>
      <c r="L99" s="45"/>
      <c r="M99" s="220" t="s">
        <v>19</v>
      </c>
      <c r="N99" s="221" t="s">
        <v>43</v>
      </c>
      <c r="O99" s="85"/>
      <c r="P99" s="222">
        <f>O99*H99</f>
        <v>0</v>
      </c>
      <c r="Q99" s="222">
        <v>0</v>
      </c>
      <c r="R99" s="222">
        <f>Q99*H99</f>
        <v>0</v>
      </c>
      <c r="S99" s="222">
        <v>0</v>
      </c>
      <c r="T99" s="223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4" t="s">
        <v>312</v>
      </c>
      <c r="AT99" s="224" t="s">
        <v>122</v>
      </c>
      <c r="AU99" s="224" t="s">
        <v>79</v>
      </c>
      <c r="AY99" s="18" t="s">
        <v>120</v>
      </c>
      <c r="BE99" s="225">
        <f>IF(N99="základní",J99,0)</f>
        <v>0</v>
      </c>
      <c r="BF99" s="225">
        <f>IF(N99="snížená",J99,0)</f>
        <v>0</v>
      </c>
      <c r="BG99" s="225">
        <f>IF(N99="zákl. přenesená",J99,0)</f>
        <v>0</v>
      </c>
      <c r="BH99" s="225">
        <f>IF(N99="sníž. přenesená",J99,0)</f>
        <v>0</v>
      </c>
      <c r="BI99" s="225">
        <f>IF(N99="nulová",J99,0)</f>
        <v>0</v>
      </c>
      <c r="BJ99" s="18" t="s">
        <v>79</v>
      </c>
      <c r="BK99" s="225">
        <f>ROUND(I99*H99,2)</f>
        <v>0</v>
      </c>
      <c r="BL99" s="18" t="s">
        <v>312</v>
      </c>
      <c r="BM99" s="224" t="s">
        <v>313</v>
      </c>
    </row>
    <row r="100" s="2" customFormat="1">
      <c r="A100" s="39"/>
      <c r="B100" s="40"/>
      <c r="C100" s="41"/>
      <c r="D100" s="226" t="s">
        <v>129</v>
      </c>
      <c r="E100" s="41"/>
      <c r="F100" s="227" t="s">
        <v>310</v>
      </c>
      <c r="G100" s="41"/>
      <c r="H100" s="41"/>
      <c r="I100" s="228"/>
      <c r="J100" s="41"/>
      <c r="K100" s="41"/>
      <c r="L100" s="45"/>
      <c r="M100" s="229"/>
      <c r="N100" s="23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129</v>
      </c>
      <c r="AU100" s="18" t="s">
        <v>79</v>
      </c>
    </row>
    <row r="101" s="13" customFormat="1">
      <c r="A101" s="13"/>
      <c r="B101" s="233"/>
      <c r="C101" s="234"/>
      <c r="D101" s="226" t="s">
        <v>133</v>
      </c>
      <c r="E101" s="235" t="s">
        <v>19</v>
      </c>
      <c r="F101" s="236" t="s">
        <v>314</v>
      </c>
      <c r="G101" s="234"/>
      <c r="H101" s="235" t="s">
        <v>19</v>
      </c>
      <c r="I101" s="237"/>
      <c r="J101" s="234"/>
      <c r="K101" s="234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133</v>
      </c>
      <c r="AU101" s="242" t="s">
        <v>79</v>
      </c>
      <c r="AV101" s="13" t="s">
        <v>79</v>
      </c>
      <c r="AW101" s="13" t="s">
        <v>33</v>
      </c>
      <c r="AX101" s="13" t="s">
        <v>72</v>
      </c>
      <c r="AY101" s="242" t="s">
        <v>120</v>
      </c>
    </row>
    <row r="102" s="13" customFormat="1">
      <c r="A102" s="13"/>
      <c r="B102" s="233"/>
      <c r="C102" s="234"/>
      <c r="D102" s="226" t="s">
        <v>133</v>
      </c>
      <c r="E102" s="235" t="s">
        <v>19</v>
      </c>
      <c r="F102" s="236" t="s">
        <v>315</v>
      </c>
      <c r="G102" s="234"/>
      <c r="H102" s="235" t="s">
        <v>19</v>
      </c>
      <c r="I102" s="237"/>
      <c r="J102" s="234"/>
      <c r="K102" s="234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133</v>
      </c>
      <c r="AU102" s="242" t="s">
        <v>79</v>
      </c>
      <c r="AV102" s="13" t="s">
        <v>79</v>
      </c>
      <c r="AW102" s="13" t="s">
        <v>33</v>
      </c>
      <c r="AX102" s="13" t="s">
        <v>72</v>
      </c>
      <c r="AY102" s="242" t="s">
        <v>120</v>
      </c>
    </row>
    <row r="103" s="13" customFormat="1">
      <c r="A103" s="13"/>
      <c r="B103" s="233"/>
      <c r="C103" s="234"/>
      <c r="D103" s="226" t="s">
        <v>133</v>
      </c>
      <c r="E103" s="235" t="s">
        <v>19</v>
      </c>
      <c r="F103" s="236" t="s">
        <v>316</v>
      </c>
      <c r="G103" s="234"/>
      <c r="H103" s="235" t="s">
        <v>19</v>
      </c>
      <c r="I103" s="237"/>
      <c r="J103" s="234"/>
      <c r="K103" s="234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133</v>
      </c>
      <c r="AU103" s="242" t="s">
        <v>79</v>
      </c>
      <c r="AV103" s="13" t="s">
        <v>79</v>
      </c>
      <c r="AW103" s="13" t="s">
        <v>33</v>
      </c>
      <c r="AX103" s="13" t="s">
        <v>72</v>
      </c>
      <c r="AY103" s="242" t="s">
        <v>120</v>
      </c>
    </row>
    <row r="104" s="14" customFormat="1">
      <c r="A104" s="14"/>
      <c r="B104" s="243"/>
      <c r="C104" s="244"/>
      <c r="D104" s="226" t="s">
        <v>133</v>
      </c>
      <c r="E104" s="245" t="s">
        <v>19</v>
      </c>
      <c r="F104" s="246" t="s">
        <v>317</v>
      </c>
      <c r="G104" s="244"/>
      <c r="H104" s="247">
        <v>4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133</v>
      </c>
      <c r="AU104" s="253" t="s">
        <v>79</v>
      </c>
      <c r="AV104" s="14" t="s">
        <v>81</v>
      </c>
      <c r="AW104" s="14" t="s">
        <v>33</v>
      </c>
      <c r="AX104" s="14" t="s">
        <v>79</v>
      </c>
      <c r="AY104" s="253" t="s">
        <v>120</v>
      </c>
    </row>
    <row r="105" s="2" customFormat="1" ht="49.05" customHeight="1">
      <c r="A105" s="39"/>
      <c r="B105" s="40"/>
      <c r="C105" s="213" t="s">
        <v>176</v>
      </c>
      <c r="D105" s="213" t="s">
        <v>122</v>
      </c>
      <c r="E105" s="214" t="s">
        <v>318</v>
      </c>
      <c r="F105" s="215" t="s">
        <v>319</v>
      </c>
      <c r="G105" s="216" t="s">
        <v>291</v>
      </c>
      <c r="H105" s="217">
        <v>1</v>
      </c>
      <c r="I105" s="218"/>
      <c r="J105" s="219">
        <f>ROUND(I105*H105,2)</f>
        <v>0</v>
      </c>
      <c r="K105" s="215" t="s">
        <v>200</v>
      </c>
      <c r="L105" s="45"/>
      <c r="M105" s="220" t="s">
        <v>19</v>
      </c>
      <c r="N105" s="221" t="s">
        <v>43</v>
      </c>
      <c r="O105" s="85"/>
      <c r="P105" s="222">
        <f>O105*H105</f>
        <v>0</v>
      </c>
      <c r="Q105" s="222">
        <v>0</v>
      </c>
      <c r="R105" s="222">
        <f>Q105*H105</f>
        <v>0</v>
      </c>
      <c r="S105" s="222">
        <v>0</v>
      </c>
      <c r="T105" s="223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4" t="s">
        <v>127</v>
      </c>
      <c r="AT105" s="224" t="s">
        <v>122</v>
      </c>
      <c r="AU105" s="224" t="s">
        <v>79</v>
      </c>
      <c r="AY105" s="18" t="s">
        <v>120</v>
      </c>
      <c r="BE105" s="225">
        <f>IF(N105="základní",J105,0)</f>
        <v>0</v>
      </c>
      <c r="BF105" s="225">
        <f>IF(N105="snížená",J105,0)</f>
        <v>0</v>
      </c>
      <c r="BG105" s="225">
        <f>IF(N105="zákl. přenesená",J105,0)</f>
        <v>0</v>
      </c>
      <c r="BH105" s="225">
        <f>IF(N105="sníž. přenesená",J105,0)</f>
        <v>0</v>
      </c>
      <c r="BI105" s="225">
        <f>IF(N105="nulová",J105,0)</f>
        <v>0</v>
      </c>
      <c r="BJ105" s="18" t="s">
        <v>79</v>
      </c>
      <c r="BK105" s="225">
        <f>ROUND(I105*H105,2)</f>
        <v>0</v>
      </c>
      <c r="BL105" s="18" t="s">
        <v>127</v>
      </c>
      <c r="BM105" s="224" t="s">
        <v>320</v>
      </c>
    </row>
    <row r="106" s="2" customFormat="1">
      <c r="A106" s="39"/>
      <c r="B106" s="40"/>
      <c r="C106" s="41"/>
      <c r="D106" s="226" t="s">
        <v>129</v>
      </c>
      <c r="E106" s="41"/>
      <c r="F106" s="227" t="s">
        <v>321</v>
      </c>
      <c r="G106" s="41"/>
      <c r="H106" s="41"/>
      <c r="I106" s="228"/>
      <c r="J106" s="41"/>
      <c r="K106" s="41"/>
      <c r="L106" s="45"/>
      <c r="M106" s="229"/>
      <c r="N106" s="23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129</v>
      </c>
      <c r="AU106" s="18" t="s">
        <v>79</v>
      </c>
    </row>
    <row r="107" s="14" customFormat="1">
      <c r="A107" s="14"/>
      <c r="B107" s="243"/>
      <c r="C107" s="244"/>
      <c r="D107" s="226" t="s">
        <v>133</v>
      </c>
      <c r="E107" s="245" t="s">
        <v>19</v>
      </c>
      <c r="F107" s="246" t="s">
        <v>322</v>
      </c>
      <c r="G107" s="244"/>
      <c r="H107" s="247">
        <v>1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3" t="s">
        <v>133</v>
      </c>
      <c r="AU107" s="253" t="s">
        <v>79</v>
      </c>
      <c r="AV107" s="14" t="s">
        <v>81</v>
      </c>
      <c r="AW107" s="14" t="s">
        <v>33</v>
      </c>
      <c r="AX107" s="14" t="s">
        <v>79</v>
      </c>
      <c r="AY107" s="253" t="s">
        <v>120</v>
      </c>
    </row>
    <row r="108" s="13" customFormat="1">
      <c r="A108" s="13"/>
      <c r="B108" s="233"/>
      <c r="C108" s="234"/>
      <c r="D108" s="226" t="s">
        <v>133</v>
      </c>
      <c r="E108" s="235" t="s">
        <v>19</v>
      </c>
      <c r="F108" s="236" t="s">
        <v>323</v>
      </c>
      <c r="G108" s="234"/>
      <c r="H108" s="235" t="s">
        <v>19</v>
      </c>
      <c r="I108" s="237"/>
      <c r="J108" s="234"/>
      <c r="K108" s="234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133</v>
      </c>
      <c r="AU108" s="242" t="s">
        <v>79</v>
      </c>
      <c r="AV108" s="13" t="s">
        <v>79</v>
      </c>
      <c r="AW108" s="13" t="s">
        <v>33</v>
      </c>
      <c r="AX108" s="13" t="s">
        <v>72</v>
      </c>
      <c r="AY108" s="242" t="s">
        <v>120</v>
      </c>
    </row>
    <row r="109" s="13" customFormat="1">
      <c r="A109" s="13"/>
      <c r="B109" s="233"/>
      <c r="C109" s="234"/>
      <c r="D109" s="226" t="s">
        <v>133</v>
      </c>
      <c r="E109" s="235" t="s">
        <v>19</v>
      </c>
      <c r="F109" s="236" t="s">
        <v>324</v>
      </c>
      <c r="G109" s="234"/>
      <c r="H109" s="235" t="s">
        <v>19</v>
      </c>
      <c r="I109" s="237"/>
      <c r="J109" s="234"/>
      <c r="K109" s="234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133</v>
      </c>
      <c r="AU109" s="242" t="s">
        <v>79</v>
      </c>
      <c r="AV109" s="13" t="s">
        <v>79</v>
      </c>
      <c r="AW109" s="13" t="s">
        <v>33</v>
      </c>
      <c r="AX109" s="13" t="s">
        <v>72</v>
      </c>
      <c r="AY109" s="242" t="s">
        <v>120</v>
      </c>
    </row>
    <row r="110" s="13" customFormat="1">
      <c r="A110" s="13"/>
      <c r="B110" s="233"/>
      <c r="C110" s="234"/>
      <c r="D110" s="226" t="s">
        <v>133</v>
      </c>
      <c r="E110" s="235" t="s">
        <v>19</v>
      </c>
      <c r="F110" s="236" t="s">
        <v>325</v>
      </c>
      <c r="G110" s="234"/>
      <c r="H110" s="235" t="s">
        <v>19</v>
      </c>
      <c r="I110" s="237"/>
      <c r="J110" s="234"/>
      <c r="K110" s="234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133</v>
      </c>
      <c r="AU110" s="242" t="s">
        <v>79</v>
      </c>
      <c r="AV110" s="13" t="s">
        <v>79</v>
      </c>
      <c r="AW110" s="13" t="s">
        <v>33</v>
      </c>
      <c r="AX110" s="13" t="s">
        <v>72</v>
      </c>
      <c r="AY110" s="242" t="s">
        <v>120</v>
      </c>
    </row>
    <row r="111" s="13" customFormat="1">
      <c r="A111" s="13"/>
      <c r="B111" s="233"/>
      <c r="C111" s="234"/>
      <c r="D111" s="226" t="s">
        <v>133</v>
      </c>
      <c r="E111" s="235" t="s">
        <v>19</v>
      </c>
      <c r="F111" s="236" t="s">
        <v>326</v>
      </c>
      <c r="G111" s="234"/>
      <c r="H111" s="235" t="s">
        <v>19</v>
      </c>
      <c r="I111" s="237"/>
      <c r="J111" s="234"/>
      <c r="K111" s="234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133</v>
      </c>
      <c r="AU111" s="242" t="s">
        <v>79</v>
      </c>
      <c r="AV111" s="13" t="s">
        <v>79</v>
      </c>
      <c r="AW111" s="13" t="s">
        <v>33</v>
      </c>
      <c r="AX111" s="13" t="s">
        <v>72</v>
      </c>
      <c r="AY111" s="242" t="s">
        <v>120</v>
      </c>
    </row>
    <row r="112" s="13" customFormat="1">
      <c r="A112" s="13"/>
      <c r="B112" s="233"/>
      <c r="C112" s="234"/>
      <c r="D112" s="226" t="s">
        <v>133</v>
      </c>
      <c r="E112" s="235" t="s">
        <v>19</v>
      </c>
      <c r="F112" s="236" t="s">
        <v>327</v>
      </c>
      <c r="G112" s="234"/>
      <c r="H112" s="235" t="s">
        <v>19</v>
      </c>
      <c r="I112" s="237"/>
      <c r="J112" s="234"/>
      <c r="K112" s="234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133</v>
      </c>
      <c r="AU112" s="242" t="s">
        <v>79</v>
      </c>
      <c r="AV112" s="13" t="s">
        <v>79</v>
      </c>
      <c r="AW112" s="13" t="s">
        <v>33</v>
      </c>
      <c r="AX112" s="13" t="s">
        <v>72</v>
      </c>
      <c r="AY112" s="242" t="s">
        <v>120</v>
      </c>
    </row>
    <row r="113" s="13" customFormat="1">
      <c r="A113" s="13"/>
      <c r="B113" s="233"/>
      <c r="C113" s="234"/>
      <c r="D113" s="226" t="s">
        <v>133</v>
      </c>
      <c r="E113" s="235" t="s">
        <v>19</v>
      </c>
      <c r="F113" s="236" t="s">
        <v>328</v>
      </c>
      <c r="G113" s="234"/>
      <c r="H113" s="235" t="s">
        <v>19</v>
      </c>
      <c r="I113" s="237"/>
      <c r="J113" s="234"/>
      <c r="K113" s="234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133</v>
      </c>
      <c r="AU113" s="242" t="s">
        <v>79</v>
      </c>
      <c r="AV113" s="13" t="s">
        <v>79</v>
      </c>
      <c r="AW113" s="13" t="s">
        <v>33</v>
      </c>
      <c r="AX113" s="13" t="s">
        <v>72</v>
      </c>
      <c r="AY113" s="242" t="s">
        <v>120</v>
      </c>
    </row>
    <row r="114" s="2" customFormat="1" ht="24.15" customHeight="1">
      <c r="A114" s="39"/>
      <c r="B114" s="40"/>
      <c r="C114" s="213" t="s">
        <v>186</v>
      </c>
      <c r="D114" s="213" t="s">
        <v>122</v>
      </c>
      <c r="E114" s="214" t="s">
        <v>329</v>
      </c>
      <c r="F114" s="215" t="s">
        <v>330</v>
      </c>
      <c r="G114" s="216" t="s">
        <v>291</v>
      </c>
      <c r="H114" s="217">
        <v>1</v>
      </c>
      <c r="I114" s="218"/>
      <c r="J114" s="219">
        <f>ROUND(I114*H114,2)</f>
        <v>0</v>
      </c>
      <c r="K114" s="215" t="s">
        <v>200</v>
      </c>
      <c r="L114" s="45"/>
      <c r="M114" s="220" t="s">
        <v>19</v>
      </c>
      <c r="N114" s="221" t="s">
        <v>43</v>
      </c>
      <c r="O114" s="85"/>
      <c r="P114" s="222">
        <f>O114*H114</f>
        <v>0</v>
      </c>
      <c r="Q114" s="222">
        <v>0</v>
      </c>
      <c r="R114" s="222">
        <f>Q114*H114</f>
        <v>0</v>
      </c>
      <c r="S114" s="222">
        <v>0</v>
      </c>
      <c r="T114" s="22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4" t="s">
        <v>127</v>
      </c>
      <c r="AT114" s="224" t="s">
        <v>122</v>
      </c>
      <c r="AU114" s="224" t="s">
        <v>79</v>
      </c>
      <c r="AY114" s="18" t="s">
        <v>120</v>
      </c>
      <c r="BE114" s="225">
        <f>IF(N114="základní",J114,0)</f>
        <v>0</v>
      </c>
      <c r="BF114" s="225">
        <f>IF(N114="snížená",J114,0)</f>
        <v>0</v>
      </c>
      <c r="BG114" s="225">
        <f>IF(N114="zákl. přenesená",J114,0)</f>
        <v>0</v>
      </c>
      <c r="BH114" s="225">
        <f>IF(N114="sníž. přenesená",J114,0)</f>
        <v>0</v>
      </c>
      <c r="BI114" s="225">
        <f>IF(N114="nulová",J114,0)</f>
        <v>0</v>
      </c>
      <c r="BJ114" s="18" t="s">
        <v>79</v>
      </c>
      <c r="BK114" s="225">
        <f>ROUND(I114*H114,2)</f>
        <v>0</v>
      </c>
      <c r="BL114" s="18" t="s">
        <v>127</v>
      </c>
      <c r="BM114" s="224" t="s">
        <v>331</v>
      </c>
    </row>
    <row r="115" s="2" customFormat="1">
      <c r="A115" s="39"/>
      <c r="B115" s="40"/>
      <c r="C115" s="41"/>
      <c r="D115" s="226" t="s">
        <v>129</v>
      </c>
      <c r="E115" s="41"/>
      <c r="F115" s="227" t="s">
        <v>330</v>
      </c>
      <c r="G115" s="41"/>
      <c r="H115" s="41"/>
      <c r="I115" s="228"/>
      <c r="J115" s="41"/>
      <c r="K115" s="41"/>
      <c r="L115" s="45"/>
      <c r="M115" s="229"/>
      <c r="N115" s="23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129</v>
      </c>
      <c r="AU115" s="18" t="s">
        <v>79</v>
      </c>
    </row>
    <row r="116" s="13" customFormat="1">
      <c r="A116" s="13"/>
      <c r="B116" s="233"/>
      <c r="C116" s="234"/>
      <c r="D116" s="226" t="s">
        <v>133</v>
      </c>
      <c r="E116" s="235" t="s">
        <v>19</v>
      </c>
      <c r="F116" s="236" t="s">
        <v>332</v>
      </c>
      <c r="G116" s="234"/>
      <c r="H116" s="235" t="s">
        <v>19</v>
      </c>
      <c r="I116" s="237"/>
      <c r="J116" s="234"/>
      <c r="K116" s="234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133</v>
      </c>
      <c r="AU116" s="242" t="s">
        <v>79</v>
      </c>
      <c r="AV116" s="13" t="s">
        <v>79</v>
      </c>
      <c r="AW116" s="13" t="s">
        <v>33</v>
      </c>
      <c r="AX116" s="13" t="s">
        <v>72</v>
      </c>
      <c r="AY116" s="242" t="s">
        <v>120</v>
      </c>
    </row>
    <row r="117" s="14" customFormat="1">
      <c r="A117" s="14"/>
      <c r="B117" s="243"/>
      <c r="C117" s="244"/>
      <c r="D117" s="226" t="s">
        <v>133</v>
      </c>
      <c r="E117" s="245" t="s">
        <v>19</v>
      </c>
      <c r="F117" s="246" t="s">
        <v>333</v>
      </c>
      <c r="G117" s="244"/>
      <c r="H117" s="247">
        <v>1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133</v>
      </c>
      <c r="AU117" s="253" t="s">
        <v>79</v>
      </c>
      <c r="AV117" s="14" t="s">
        <v>81</v>
      </c>
      <c r="AW117" s="14" t="s">
        <v>33</v>
      </c>
      <c r="AX117" s="14" t="s">
        <v>79</v>
      </c>
      <c r="AY117" s="253" t="s">
        <v>120</v>
      </c>
    </row>
    <row r="118" s="13" customFormat="1">
      <c r="A118" s="13"/>
      <c r="B118" s="233"/>
      <c r="C118" s="234"/>
      <c r="D118" s="226" t="s">
        <v>133</v>
      </c>
      <c r="E118" s="235" t="s">
        <v>19</v>
      </c>
      <c r="F118" s="236" t="s">
        <v>334</v>
      </c>
      <c r="G118" s="234"/>
      <c r="H118" s="235" t="s">
        <v>19</v>
      </c>
      <c r="I118" s="237"/>
      <c r="J118" s="234"/>
      <c r="K118" s="234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133</v>
      </c>
      <c r="AU118" s="242" t="s">
        <v>79</v>
      </c>
      <c r="AV118" s="13" t="s">
        <v>79</v>
      </c>
      <c r="AW118" s="13" t="s">
        <v>33</v>
      </c>
      <c r="AX118" s="13" t="s">
        <v>72</v>
      </c>
      <c r="AY118" s="242" t="s">
        <v>120</v>
      </c>
    </row>
    <row r="119" s="13" customFormat="1">
      <c r="A119" s="13"/>
      <c r="B119" s="233"/>
      <c r="C119" s="234"/>
      <c r="D119" s="226" t="s">
        <v>133</v>
      </c>
      <c r="E119" s="235" t="s">
        <v>19</v>
      </c>
      <c r="F119" s="236" t="s">
        <v>335</v>
      </c>
      <c r="G119" s="234"/>
      <c r="H119" s="235" t="s">
        <v>19</v>
      </c>
      <c r="I119" s="237"/>
      <c r="J119" s="234"/>
      <c r="K119" s="234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133</v>
      </c>
      <c r="AU119" s="242" t="s">
        <v>79</v>
      </c>
      <c r="AV119" s="13" t="s">
        <v>79</v>
      </c>
      <c r="AW119" s="13" t="s">
        <v>33</v>
      </c>
      <c r="AX119" s="13" t="s">
        <v>72</v>
      </c>
      <c r="AY119" s="242" t="s">
        <v>120</v>
      </c>
    </row>
    <row r="120" s="2" customFormat="1" ht="49.05" customHeight="1">
      <c r="A120" s="39"/>
      <c r="B120" s="40"/>
      <c r="C120" s="213" t="s">
        <v>196</v>
      </c>
      <c r="D120" s="213" t="s">
        <v>122</v>
      </c>
      <c r="E120" s="214" t="s">
        <v>336</v>
      </c>
      <c r="F120" s="215" t="s">
        <v>337</v>
      </c>
      <c r="G120" s="216" t="s">
        <v>291</v>
      </c>
      <c r="H120" s="217">
        <v>1</v>
      </c>
      <c r="I120" s="218"/>
      <c r="J120" s="219">
        <f>ROUND(I120*H120,2)</f>
        <v>0</v>
      </c>
      <c r="K120" s="215" t="s">
        <v>200</v>
      </c>
      <c r="L120" s="45"/>
      <c r="M120" s="220" t="s">
        <v>19</v>
      </c>
      <c r="N120" s="221" t="s">
        <v>43</v>
      </c>
      <c r="O120" s="85"/>
      <c r="P120" s="222">
        <f>O120*H120</f>
        <v>0</v>
      </c>
      <c r="Q120" s="222">
        <v>0</v>
      </c>
      <c r="R120" s="222">
        <f>Q120*H120</f>
        <v>0</v>
      </c>
      <c r="S120" s="222">
        <v>0</v>
      </c>
      <c r="T120" s="223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24" t="s">
        <v>127</v>
      </c>
      <c r="AT120" s="224" t="s">
        <v>122</v>
      </c>
      <c r="AU120" s="224" t="s">
        <v>79</v>
      </c>
      <c r="AY120" s="18" t="s">
        <v>120</v>
      </c>
      <c r="BE120" s="225">
        <f>IF(N120="základní",J120,0)</f>
        <v>0</v>
      </c>
      <c r="BF120" s="225">
        <f>IF(N120="snížená",J120,0)</f>
        <v>0</v>
      </c>
      <c r="BG120" s="225">
        <f>IF(N120="zákl. přenesená",J120,0)</f>
        <v>0</v>
      </c>
      <c r="BH120" s="225">
        <f>IF(N120="sníž. přenesená",J120,0)</f>
        <v>0</v>
      </c>
      <c r="BI120" s="225">
        <f>IF(N120="nulová",J120,0)</f>
        <v>0</v>
      </c>
      <c r="BJ120" s="18" t="s">
        <v>79</v>
      </c>
      <c r="BK120" s="225">
        <f>ROUND(I120*H120,2)</f>
        <v>0</v>
      </c>
      <c r="BL120" s="18" t="s">
        <v>127</v>
      </c>
      <c r="BM120" s="224" t="s">
        <v>338</v>
      </c>
    </row>
    <row r="121" s="2" customFormat="1">
      <c r="A121" s="39"/>
      <c r="B121" s="40"/>
      <c r="C121" s="41"/>
      <c r="D121" s="226" t="s">
        <v>129</v>
      </c>
      <c r="E121" s="41"/>
      <c r="F121" s="227" t="s">
        <v>339</v>
      </c>
      <c r="G121" s="41"/>
      <c r="H121" s="41"/>
      <c r="I121" s="228"/>
      <c r="J121" s="41"/>
      <c r="K121" s="41"/>
      <c r="L121" s="45"/>
      <c r="M121" s="229"/>
      <c r="N121" s="23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129</v>
      </c>
      <c r="AU121" s="18" t="s">
        <v>79</v>
      </c>
    </row>
    <row r="122" s="2" customFormat="1" ht="44.25" customHeight="1">
      <c r="A122" s="39"/>
      <c r="B122" s="40"/>
      <c r="C122" s="213" t="s">
        <v>204</v>
      </c>
      <c r="D122" s="213" t="s">
        <v>122</v>
      </c>
      <c r="E122" s="214" t="s">
        <v>340</v>
      </c>
      <c r="F122" s="215" t="s">
        <v>341</v>
      </c>
      <c r="G122" s="216" t="s">
        <v>291</v>
      </c>
      <c r="H122" s="217">
        <v>1</v>
      </c>
      <c r="I122" s="218"/>
      <c r="J122" s="219">
        <f>ROUND(I122*H122,2)</f>
        <v>0</v>
      </c>
      <c r="K122" s="215" t="s">
        <v>200</v>
      </c>
      <c r="L122" s="45"/>
      <c r="M122" s="220" t="s">
        <v>19</v>
      </c>
      <c r="N122" s="221" t="s">
        <v>43</v>
      </c>
      <c r="O122" s="85"/>
      <c r="P122" s="222">
        <f>O122*H122</f>
        <v>0</v>
      </c>
      <c r="Q122" s="222">
        <v>0</v>
      </c>
      <c r="R122" s="222">
        <f>Q122*H122</f>
        <v>0</v>
      </c>
      <c r="S122" s="222">
        <v>0</v>
      </c>
      <c r="T122" s="22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4" t="s">
        <v>127</v>
      </c>
      <c r="AT122" s="224" t="s">
        <v>122</v>
      </c>
      <c r="AU122" s="224" t="s">
        <v>79</v>
      </c>
      <c r="AY122" s="18" t="s">
        <v>120</v>
      </c>
      <c r="BE122" s="225">
        <f>IF(N122="základní",J122,0)</f>
        <v>0</v>
      </c>
      <c r="BF122" s="225">
        <f>IF(N122="snížená",J122,0)</f>
        <v>0</v>
      </c>
      <c r="BG122" s="225">
        <f>IF(N122="zákl. přenesená",J122,0)</f>
        <v>0</v>
      </c>
      <c r="BH122" s="225">
        <f>IF(N122="sníž. přenesená",J122,0)</f>
        <v>0</v>
      </c>
      <c r="BI122" s="225">
        <f>IF(N122="nulová",J122,0)</f>
        <v>0</v>
      </c>
      <c r="BJ122" s="18" t="s">
        <v>79</v>
      </c>
      <c r="BK122" s="225">
        <f>ROUND(I122*H122,2)</f>
        <v>0</v>
      </c>
      <c r="BL122" s="18" t="s">
        <v>127</v>
      </c>
      <c r="BM122" s="224" t="s">
        <v>342</v>
      </c>
    </row>
    <row r="123" s="2" customFormat="1">
      <c r="A123" s="39"/>
      <c r="B123" s="40"/>
      <c r="C123" s="41"/>
      <c r="D123" s="226" t="s">
        <v>129</v>
      </c>
      <c r="E123" s="41"/>
      <c r="F123" s="227" t="s">
        <v>341</v>
      </c>
      <c r="G123" s="41"/>
      <c r="H123" s="41"/>
      <c r="I123" s="228"/>
      <c r="J123" s="41"/>
      <c r="K123" s="41"/>
      <c r="L123" s="45"/>
      <c r="M123" s="229"/>
      <c r="N123" s="23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129</v>
      </c>
      <c r="AU123" s="18" t="s">
        <v>79</v>
      </c>
    </row>
    <row r="124" s="2" customFormat="1" ht="24.15" customHeight="1">
      <c r="A124" s="39"/>
      <c r="B124" s="40"/>
      <c r="C124" s="213" t="s">
        <v>212</v>
      </c>
      <c r="D124" s="213" t="s">
        <v>122</v>
      </c>
      <c r="E124" s="214" t="s">
        <v>343</v>
      </c>
      <c r="F124" s="215" t="s">
        <v>344</v>
      </c>
      <c r="G124" s="216" t="s">
        <v>291</v>
      </c>
      <c r="H124" s="217">
        <v>1</v>
      </c>
      <c r="I124" s="218"/>
      <c r="J124" s="219">
        <f>ROUND(I124*H124,2)</f>
        <v>0</v>
      </c>
      <c r="K124" s="215" t="s">
        <v>200</v>
      </c>
      <c r="L124" s="45"/>
      <c r="M124" s="220" t="s">
        <v>19</v>
      </c>
      <c r="N124" s="221" t="s">
        <v>43</v>
      </c>
      <c r="O124" s="85"/>
      <c r="P124" s="222">
        <f>O124*H124</f>
        <v>0</v>
      </c>
      <c r="Q124" s="222">
        <v>0</v>
      </c>
      <c r="R124" s="222">
        <f>Q124*H124</f>
        <v>0</v>
      </c>
      <c r="S124" s="222">
        <v>0</v>
      </c>
      <c r="T124" s="223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4" t="s">
        <v>127</v>
      </c>
      <c r="AT124" s="224" t="s">
        <v>122</v>
      </c>
      <c r="AU124" s="224" t="s">
        <v>79</v>
      </c>
      <c r="AY124" s="18" t="s">
        <v>120</v>
      </c>
      <c r="BE124" s="225">
        <f>IF(N124="základní",J124,0)</f>
        <v>0</v>
      </c>
      <c r="BF124" s="225">
        <f>IF(N124="snížená",J124,0)</f>
        <v>0</v>
      </c>
      <c r="BG124" s="225">
        <f>IF(N124="zákl. přenesená",J124,0)</f>
        <v>0</v>
      </c>
      <c r="BH124" s="225">
        <f>IF(N124="sníž. přenesená",J124,0)</f>
        <v>0</v>
      </c>
      <c r="BI124" s="225">
        <f>IF(N124="nulová",J124,0)</f>
        <v>0</v>
      </c>
      <c r="BJ124" s="18" t="s">
        <v>79</v>
      </c>
      <c r="BK124" s="225">
        <f>ROUND(I124*H124,2)</f>
        <v>0</v>
      </c>
      <c r="BL124" s="18" t="s">
        <v>127</v>
      </c>
      <c r="BM124" s="224" t="s">
        <v>345</v>
      </c>
    </row>
    <row r="125" s="2" customFormat="1">
      <c r="A125" s="39"/>
      <c r="B125" s="40"/>
      <c r="C125" s="41"/>
      <c r="D125" s="226" t="s">
        <v>129</v>
      </c>
      <c r="E125" s="41"/>
      <c r="F125" s="227" t="s">
        <v>344</v>
      </c>
      <c r="G125" s="41"/>
      <c r="H125" s="41"/>
      <c r="I125" s="228"/>
      <c r="J125" s="41"/>
      <c r="K125" s="41"/>
      <c r="L125" s="45"/>
      <c r="M125" s="229"/>
      <c r="N125" s="23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129</v>
      </c>
      <c r="AU125" s="18" t="s">
        <v>79</v>
      </c>
    </row>
    <row r="126" s="2" customFormat="1" ht="24.15" customHeight="1">
      <c r="A126" s="39"/>
      <c r="B126" s="40"/>
      <c r="C126" s="213" t="s">
        <v>221</v>
      </c>
      <c r="D126" s="213" t="s">
        <v>122</v>
      </c>
      <c r="E126" s="214" t="s">
        <v>346</v>
      </c>
      <c r="F126" s="215" t="s">
        <v>347</v>
      </c>
      <c r="G126" s="216" t="s">
        <v>291</v>
      </c>
      <c r="H126" s="217">
        <v>1</v>
      </c>
      <c r="I126" s="218"/>
      <c r="J126" s="219">
        <f>ROUND(I126*H126,2)</f>
        <v>0</v>
      </c>
      <c r="K126" s="215" t="s">
        <v>200</v>
      </c>
      <c r="L126" s="45"/>
      <c r="M126" s="220" t="s">
        <v>19</v>
      </c>
      <c r="N126" s="221" t="s">
        <v>43</v>
      </c>
      <c r="O126" s="85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4" t="s">
        <v>127</v>
      </c>
      <c r="AT126" s="224" t="s">
        <v>122</v>
      </c>
      <c r="AU126" s="224" t="s">
        <v>79</v>
      </c>
      <c r="AY126" s="18" t="s">
        <v>120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8" t="s">
        <v>79</v>
      </c>
      <c r="BK126" s="225">
        <f>ROUND(I126*H126,2)</f>
        <v>0</v>
      </c>
      <c r="BL126" s="18" t="s">
        <v>127</v>
      </c>
      <c r="BM126" s="224" t="s">
        <v>348</v>
      </c>
    </row>
    <row r="127" s="2" customFormat="1">
      <c r="A127" s="39"/>
      <c r="B127" s="40"/>
      <c r="C127" s="41"/>
      <c r="D127" s="226" t="s">
        <v>129</v>
      </c>
      <c r="E127" s="41"/>
      <c r="F127" s="227" t="s">
        <v>347</v>
      </c>
      <c r="G127" s="41"/>
      <c r="H127" s="41"/>
      <c r="I127" s="228"/>
      <c r="J127" s="41"/>
      <c r="K127" s="41"/>
      <c r="L127" s="45"/>
      <c r="M127" s="229"/>
      <c r="N127" s="230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129</v>
      </c>
      <c r="AU127" s="18" t="s">
        <v>79</v>
      </c>
    </row>
    <row r="128" s="12" customFormat="1" ht="22.8" customHeight="1">
      <c r="A128" s="12"/>
      <c r="B128" s="197"/>
      <c r="C128" s="198"/>
      <c r="D128" s="199" t="s">
        <v>71</v>
      </c>
      <c r="E128" s="211" t="s">
        <v>349</v>
      </c>
      <c r="F128" s="211" t="s">
        <v>350</v>
      </c>
      <c r="G128" s="198"/>
      <c r="H128" s="198"/>
      <c r="I128" s="201"/>
      <c r="J128" s="212">
        <f>BK128</f>
        <v>0</v>
      </c>
      <c r="K128" s="198"/>
      <c r="L128" s="203"/>
      <c r="M128" s="204"/>
      <c r="N128" s="205"/>
      <c r="O128" s="205"/>
      <c r="P128" s="206">
        <f>SUM(P129:P137)</f>
        <v>0</v>
      </c>
      <c r="Q128" s="205"/>
      <c r="R128" s="206">
        <f>SUM(R129:R137)</f>
        <v>0</v>
      </c>
      <c r="S128" s="205"/>
      <c r="T128" s="207">
        <f>SUM(T129:T137)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8" t="s">
        <v>160</v>
      </c>
      <c r="AT128" s="209" t="s">
        <v>71</v>
      </c>
      <c r="AU128" s="209" t="s">
        <v>79</v>
      </c>
      <c r="AY128" s="208" t="s">
        <v>120</v>
      </c>
      <c r="BK128" s="210">
        <f>SUM(BK129:BK137)</f>
        <v>0</v>
      </c>
    </row>
    <row r="129" s="2" customFormat="1" ht="16.5" customHeight="1">
      <c r="A129" s="39"/>
      <c r="B129" s="40"/>
      <c r="C129" s="213" t="s">
        <v>229</v>
      </c>
      <c r="D129" s="213" t="s">
        <v>122</v>
      </c>
      <c r="E129" s="214" t="s">
        <v>351</v>
      </c>
      <c r="F129" s="215" t="s">
        <v>352</v>
      </c>
      <c r="G129" s="216" t="s">
        <v>291</v>
      </c>
      <c r="H129" s="217">
        <v>1</v>
      </c>
      <c r="I129" s="218"/>
      <c r="J129" s="219">
        <f>ROUND(I129*H129,2)</f>
        <v>0</v>
      </c>
      <c r="K129" s="215" t="s">
        <v>126</v>
      </c>
      <c r="L129" s="45"/>
      <c r="M129" s="220" t="s">
        <v>19</v>
      </c>
      <c r="N129" s="221" t="s">
        <v>43</v>
      </c>
      <c r="O129" s="85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24" t="s">
        <v>312</v>
      </c>
      <c r="AT129" s="224" t="s">
        <v>122</v>
      </c>
      <c r="AU129" s="224" t="s">
        <v>81</v>
      </c>
      <c r="AY129" s="18" t="s">
        <v>120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8" t="s">
        <v>79</v>
      </c>
      <c r="BK129" s="225">
        <f>ROUND(I129*H129,2)</f>
        <v>0</v>
      </c>
      <c r="BL129" s="18" t="s">
        <v>312</v>
      </c>
      <c r="BM129" s="224" t="s">
        <v>353</v>
      </c>
    </row>
    <row r="130" s="2" customFormat="1">
      <c r="A130" s="39"/>
      <c r="B130" s="40"/>
      <c r="C130" s="41"/>
      <c r="D130" s="226" t="s">
        <v>129</v>
      </c>
      <c r="E130" s="41"/>
      <c r="F130" s="227" t="s">
        <v>352</v>
      </c>
      <c r="G130" s="41"/>
      <c r="H130" s="41"/>
      <c r="I130" s="228"/>
      <c r="J130" s="41"/>
      <c r="K130" s="41"/>
      <c r="L130" s="45"/>
      <c r="M130" s="229"/>
      <c r="N130" s="230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129</v>
      </c>
      <c r="AU130" s="18" t="s">
        <v>81</v>
      </c>
    </row>
    <row r="131" s="2" customFormat="1">
      <c r="A131" s="39"/>
      <c r="B131" s="40"/>
      <c r="C131" s="41"/>
      <c r="D131" s="231" t="s">
        <v>131</v>
      </c>
      <c r="E131" s="41"/>
      <c r="F131" s="232" t="s">
        <v>354</v>
      </c>
      <c r="G131" s="41"/>
      <c r="H131" s="41"/>
      <c r="I131" s="228"/>
      <c r="J131" s="41"/>
      <c r="K131" s="41"/>
      <c r="L131" s="45"/>
      <c r="M131" s="229"/>
      <c r="N131" s="230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131</v>
      </c>
      <c r="AU131" s="18" t="s">
        <v>81</v>
      </c>
    </row>
    <row r="132" s="2" customFormat="1" ht="24.15" customHeight="1">
      <c r="A132" s="39"/>
      <c r="B132" s="40"/>
      <c r="C132" s="213" t="s">
        <v>234</v>
      </c>
      <c r="D132" s="213" t="s">
        <v>122</v>
      </c>
      <c r="E132" s="214" t="s">
        <v>355</v>
      </c>
      <c r="F132" s="215" t="s">
        <v>356</v>
      </c>
      <c r="G132" s="216" t="s">
        <v>357</v>
      </c>
      <c r="H132" s="217">
        <v>1</v>
      </c>
      <c r="I132" s="218"/>
      <c r="J132" s="219">
        <f>ROUND(I132*H132,2)</f>
        <v>0</v>
      </c>
      <c r="K132" s="215" t="s">
        <v>126</v>
      </c>
      <c r="L132" s="45"/>
      <c r="M132" s="220" t="s">
        <v>19</v>
      </c>
      <c r="N132" s="221" t="s">
        <v>43</v>
      </c>
      <c r="O132" s="85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24" t="s">
        <v>312</v>
      </c>
      <c r="AT132" s="224" t="s">
        <v>122</v>
      </c>
      <c r="AU132" s="224" t="s">
        <v>81</v>
      </c>
      <c r="AY132" s="18" t="s">
        <v>120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8" t="s">
        <v>79</v>
      </c>
      <c r="BK132" s="225">
        <f>ROUND(I132*H132,2)</f>
        <v>0</v>
      </c>
      <c r="BL132" s="18" t="s">
        <v>312</v>
      </c>
      <c r="BM132" s="224" t="s">
        <v>358</v>
      </c>
    </row>
    <row r="133" s="2" customFormat="1">
      <c r="A133" s="39"/>
      <c r="B133" s="40"/>
      <c r="C133" s="41"/>
      <c r="D133" s="226" t="s">
        <v>129</v>
      </c>
      <c r="E133" s="41"/>
      <c r="F133" s="227" t="s">
        <v>356</v>
      </c>
      <c r="G133" s="41"/>
      <c r="H133" s="41"/>
      <c r="I133" s="228"/>
      <c r="J133" s="41"/>
      <c r="K133" s="41"/>
      <c r="L133" s="45"/>
      <c r="M133" s="229"/>
      <c r="N133" s="230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129</v>
      </c>
      <c r="AU133" s="18" t="s">
        <v>81</v>
      </c>
    </row>
    <row r="134" s="2" customFormat="1">
      <c r="A134" s="39"/>
      <c r="B134" s="40"/>
      <c r="C134" s="41"/>
      <c r="D134" s="231" t="s">
        <v>131</v>
      </c>
      <c r="E134" s="41"/>
      <c r="F134" s="232" t="s">
        <v>359</v>
      </c>
      <c r="G134" s="41"/>
      <c r="H134" s="41"/>
      <c r="I134" s="228"/>
      <c r="J134" s="41"/>
      <c r="K134" s="41"/>
      <c r="L134" s="45"/>
      <c r="M134" s="229"/>
      <c r="N134" s="23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131</v>
      </c>
      <c r="AU134" s="18" t="s">
        <v>81</v>
      </c>
    </row>
    <row r="135" s="2" customFormat="1" ht="16.5" customHeight="1">
      <c r="A135" s="39"/>
      <c r="B135" s="40"/>
      <c r="C135" s="213" t="s">
        <v>8</v>
      </c>
      <c r="D135" s="213" t="s">
        <v>122</v>
      </c>
      <c r="E135" s="214" t="s">
        <v>360</v>
      </c>
      <c r="F135" s="215" t="s">
        <v>361</v>
      </c>
      <c r="G135" s="216" t="s">
        <v>291</v>
      </c>
      <c r="H135" s="217">
        <v>1</v>
      </c>
      <c r="I135" s="218"/>
      <c r="J135" s="219">
        <f>ROUND(I135*H135,2)</f>
        <v>0</v>
      </c>
      <c r="K135" s="215" t="s">
        <v>126</v>
      </c>
      <c r="L135" s="45"/>
      <c r="M135" s="220" t="s">
        <v>19</v>
      </c>
      <c r="N135" s="221" t="s">
        <v>43</v>
      </c>
      <c r="O135" s="85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4" t="s">
        <v>312</v>
      </c>
      <c r="AT135" s="224" t="s">
        <v>122</v>
      </c>
      <c r="AU135" s="224" t="s">
        <v>81</v>
      </c>
      <c r="AY135" s="18" t="s">
        <v>120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8" t="s">
        <v>79</v>
      </c>
      <c r="BK135" s="225">
        <f>ROUND(I135*H135,2)</f>
        <v>0</v>
      </c>
      <c r="BL135" s="18" t="s">
        <v>312</v>
      </c>
      <c r="BM135" s="224" t="s">
        <v>362</v>
      </c>
    </row>
    <row r="136" s="2" customFormat="1">
      <c r="A136" s="39"/>
      <c r="B136" s="40"/>
      <c r="C136" s="41"/>
      <c r="D136" s="226" t="s">
        <v>129</v>
      </c>
      <c r="E136" s="41"/>
      <c r="F136" s="227" t="s">
        <v>361</v>
      </c>
      <c r="G136" s="41"/>
      <c r="H136" s="41"/>
      <c r="I136" s="228"/>
      <c r="J136" s="41"/>
      <c r="K136" s="41"/>
      <c r="L136" s="45"/>
      <c r="M136" s="229"/>
      <c r="N136" s="23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129</v>
      </c>
      <c r="AU136" s="18" t="s">
        <v>81</v>
      </c>
    </row>
    <row r="137" s="2" customFormat="1">
      <c r="A137" s="39"/>
      <c r="B137" s="40"/>
      <c r="C137" s="41"/>
      <c r="D137" s="231" t="s">
        <v>131</v>
      </c>
      <c r="E137" s="41"/>
      <c r="F137" s="232" t="s">
        <v>363</v>
      </c>
      <c r="G137" s="41"/>
      <c r="H137" s="41"/>
      <c r="I137" s="228"/>
      <c r="J137" s="41"/>
      <c r="K137" s="41"/>
      <c r="L137" s="45"/>
      <c r="M137" s="229"/>
      <c r="N137" s="230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131</v>
      </c>
      <c r="AU137" s="18" t="s">
        <v>81</v>
      </c>
    </row>
    <row r="138" s="12" customFormat="1" ht="22.8" customHeight="1">
      <c r="A138" s="12"/>
      <c r="B138" s="197"/>
      <c r="C138" s="198"/>
      <c r="D138" s="199" t="s">
        <v>71</v>
      </c>
      <c r="E138" s="211" t="s">
        <v>364</v>
      </c>
      <c r="F138" s="211" t="s">
        <v>365</v>
      </c>
      <c r="G138" s="198"/>
      <c r="H138" s="198"/>
      <c r="I138" s="201"/>
      <c r="J138" s="212">
        <f>BK138</f>
        <v>0</v>
      </c>
      <c r="K138" s="198"/>
      <c r="L138" s="203"/>
      <c r="M138" s="204"/>
      <c r="N138" s="205"/>
      <c r="O138" s="205"/>
      <c r="P138" s="206">
        <f>SUM(P139:P155)</f>
        <v>0</v>
      </c>
      <c r="Q138" s="205"/>
      <c r="R138" s="206">
        <f>SUM(R139:R155)</f>
        <v>0</v>
      </c>
      <c r="S138" s="205"/>
      <c r="T138" s="207">
        <f>SUM(T139:T155)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8" t="s">
        <v>160</v>
      </c>
      <c r="AT138" s="209" t="s">
        <v>71</v>
      </c>
      <c r="AU138" s="209" t="s">
        <v>79</v>
      </c>
      <c r="AY138" s="208" t="s">
        <v>120</v>
      </c>
      <c r="BK138" s="210">
        <f>SUM(BK139:BK155)</f>
        <v>0</v>
      </c>
    </row>
    <row r="139" s="2" customFormat="1" ht="16.5" customHeight="1">
      <c r="A139" s="39"/>
      <c r="B139" s="40"/>
      <c r="C139" s="213" t="s">
        <v>190</v>
      </c>
      <c r="D139" s="213" t="s">
        <v>122</v>
      </c>
      <c r="E139" s="214" t="s">
        <v>366</v>
      </c>
      <c r="F139" s="215" t="s">
        <v>367</v>
      </c>
      <c r="G139" s="216" t="s">
        <v>368</v>
      </c>
      <c r="H139" s="217">
        <v>1</v>
      </c>
      <c r="I139" s="218"/>
      <c r="J139" s="219">
        <f>ROUND(I139*H139,2)</f>
        <v>0</v>
      </c>
      <c r="K139" s="215" t="s">
        <v>126</v>
      </c>
      <c r="L139" s="45"/>
      <c r="M139" s="220" t="s">
        <v>19</v>
      </c>
      <c r="N139" s="221" t="s">
        <v>43</v>
      </c>
      <c r="O139" s="85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4" t="s">
        <v>312</v>
      </c>
      <c r="AT139" s="224" t="s">
        <v>122</v>
      </c>
      <c r="AU139" s="224" t="s">
        <v>81</v>
      </c>
      <c r="AY139" s="18" t="s">
        <v>120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8" t="s">
        <v>79</v>
      </c>
      <c r="BK139" s="225">
        <f>ROUND(I139*H139,2)</f>
        <v>0</v>
      </c>
      <c r="BL139" s="18" t="s">
        <v>312</v>
      </c>
      <c r="BM139" s="224" t="s">
        <v>369</v>
      </c>
    </row>
    <row r="140" s="2" customFormat="1">
      <c r="A140" s="39"/>
      <c r="B140" s="40"/>
      <c r="C140" s="41"/>
      <c r="D140" s="226" t="s">
        <v>129</v>
      </c>
      <c r="E140" s="41"/>
      <c r="F140" s="227" t="s">
        <v>367</v>
      </c>
      <c r="G140" s="41"/>
      <c r="H140" s="41"/>
      <c r="I140" s="228"/>
      <c r="J140" s="41"/>
      <c r="K140" s="41"/>
      <c r="L140" s="45"/>
      <c r="M140" s="229"/>
      <c r="N140" s="23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129</v>
      </c>
      <c r="AU140" s="18" t="s">
        <v>81</v>
      </c>
    </row>
    <row r="141" s="2" customFormat="1">
      <c r="A141" s="39"/>
      <c r="B141" s="40"/>
      <c r="C141" s="41"/>
      <c r="D141" s="231" t="s">
        <v>131</v>
      </c>
      <c r="E141" s="41"/>
      <c r="F141" s="232" t="s">
        <v>370</v>
      </c>
      <c r="G141" s="41"/>
      <c r="H141" s="41"/>
      <c r="I141" s="228"/>
      <c r="J141" s="41"/>
      <c r="K141" s="41"/>
      <c r="L141" s="45"/>
      <c r="M141" s="229"/>
      <c r="N141" s="230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131</v>
      </c>
      <c r="AU141" s="18" t="s">
        <v>81</v>
      </c>
    </row>
    <row r="142" s="2" customFormat="1" ht="16.5" customHeight="1">
      <c r="A142" s="39"/>
      <c r="B142" s="40"/>
      <c r="C142" s="213" t="s">
        <v>257</v>
      </c>
      <c r="D142" s="213" t="s">
        <v>122</v>
      </c>
      <c r="E142" s="214" t="s">
        <v>371</v>
      </c>
      <c r="F142" s="215" t="s">
        <v>372</v>
      </c>
      <c r="G142" s="216" t="s">
        <v>291</v>
      </c>
      <c r="H142" s="217">
        <v>1</v>
      </c>
      <c r="I142" s="218"/>
      <c r="J142" s="219">
        <f>ROUND(I142*H142,2)</f>
        <v>0</v>
      </c>
      <c r="K142" s="215" t="s">
        <v>126</v>
      </c>
      <c r="L142" s="45"/>
      <c r="M142" s="220" t="s">
        <v>19</v>
      </c>
      <c r="N142" s="221" t="s">
        <v>43</v>
      </c>
      <c r="O142" s="85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4" t="s">
        <v>312</v>
      </c>
      <c r="AT142" s="224" t="s">
        <v>122</v>
      </c>
      <c r="AU142" s="224" t="s">
        <v>81</v>
      </c>
      <c r="AY142" s="18" t="s">
        <v>120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8" t="s">
        <v>79</v>
      </c>
      <c r="BK142" s="225">
        <f>ROUND(I142*H142,2)</f>
        <v>0</v>
      </c>
      <c r="BL142" s="18" t="s">
        <v>312</v>
      </c>
      <c r="BM142" s="224" t="s">
        <v>373</v>
      </c>
    </row>
    <row r="143" s="2" customFormat="1">
      <c r="A143" s="39"/>
      <c r="B143" s="40"/>
      <c r="C143" s="41"/>
      <c r="D143" s="226" t="s">
        <v>129</v>
      </c>
      <c r="E143" s="41"/>
      <c r="F143" s="227" t="s">
        <v>372</v>
      </c>
      <c r="G143" s="41"/>
      <c r="H143" s="41"/>
      <c r="I143" s="228"/>
      <c r="J143" s="41"/>
      <c r="K143" s="41"/>
      <c r="L143" s="45"/>
      <c r="M143" s="229"/>
      <c r="N143" s="23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129</v>
      </c>
      <c r="AU143" s="18" t="s">
        <v>81</v>
      </c>
    </row>
    <row r="144" s="2" customFormat="1">
      <c r="A144" s="39"/>
      <c r="B144" s="40"/>
      <c r="C144" s="41"/>
      <c r="D144" s="231" t="s">
        <v>131</v>
      </c>
      <c r="E144" s="41"/>
      <c r="F144" s="232" t="s">
        <v>374</v>
      </c>
      <c r="G144" s="41"/>
      <c r="H144" s="41"/>
      <c r="I144" s="228"/>
      <c r="J144" s="41"/>
      <c r="K144" s="41"/>
      <c r="L144" s="45"/>
      <c r="M144" s="229"/>
      <c r="N144" s="23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131</v>
      </c>
      <c r="AU144" s="18" t="s">
        <v>81</v>
      </c>
    </row>
    <row r="145" s="2" customFormat="1" ht="16.5" customHeight="1">
      <c r="A145" s="39"/>
      <c r="B145" s="40"/>
      <c r="C145" s="213" t="s">
        <v>264</v>
      </c>
      <c r="D145" s="213" t="s">
        <v>122</v>
      </c>
      <c r="E145" s="214" t="s">
        <v>375</v>
      </c>
      <c r="F145" s="215" t="s">
        <v>376</v>
      </c>
      <c r="G145" s="216" t="s">
        <v>291</v>
      </c>
      <c r="H145" s="217">
        <v>1</v>
      </c>
      <c r="I145" s="218"/>
      <c r="J145" s="219">
        <f>ROUND(I145*H145,2)</f>
        <v>0</v>
      </c>
      <c r="K145" s="215" t="s">
        <v>126</v>
      </c>
      <c r="L145" s="45"/>
      <c r="M145" s="220" t="s">
        <v>19</v>
      </c>
      <c r="N145" s="221" t="s">
        <v>43</v>
      </c>
      <c r="O145" s="85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24" t="s">
        <v>312</v>
      </c>
      <c r="AT145" s="224" t="s">
        <v>122</v>
      </c>
      <c r="AU145" s="224" t="s">
        <v>81</v>
      </c>
      <c r="AY145" s="18" t="s">
        <v>120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8" t="s">
        <v>79</v>
      </c>
      <c r="BK145" s="225">
        <f>ROUND(I145*H145,2)</f>
        <v>0</v>
      </c>
      <c r="BL145" s="18" t="s">
        <v>312</v>
      </c>
      <c r="BM145" s="224" t="s">
        <v>377</v>
      </c>
    </row>
    <row r="146" s="2" customFormat="1">
      <c r="A146" s="39"/>
      <c r="B146" s="40"/>
      <c r="C146" s="41"/>
      <c r="D146" s="226" t="s">
        <v>129</v>
      </c>
      <c r="E146" s="41"/>
      <c r="F146" s="227" t="s">
        <v>376</v>
      </c>
      <c r="G146" s="41"/>
      <c r="H146" s="41"/>
      <c r="I146" s="228"/>
      <c r="J146" s="41"/>
      <c r="K146" s="41"/>
      <c r="L146" s="45"/>
      <c r="M146" s="229"/>
      <c r="N146" s="230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129</v>
      </c>
      <c r="AU146" s="18" t="s">
        <v>81</v>
      </c>
    </row>
    <row r="147" s="2" customFormat="1">
      <c r="A147" s="39"/>
      <c r="B147" s="40"/>
      <c r="C147" s="41"/>
      <c r="D147" s="231" t="s">
        <v>131</v>
      </c>
      <c r="E147" s="41"/>
      <c r="F147" s="232" t="s">
        <v>378</v>
      </c>
      <c r="G147" s="41"/>
      <c r="H147" s="41"/>
      <c r="I147" s="228"/>
      <c r="J147" s="41"/>
      <c r="K147" s="41"/>
      <c r="L147" s="45"/>
      <c r="M147" s="229"/>
      <c r="N147" s="23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131</v>
      </c>
      <c r="AU147" s="18" t="s">
        <v>81</v>
      </c>
    </row>
    <row r="148" s="2" customFormat="1" ht="24.15" customHeight="1">
      <c r="A148" s="39"/>
      <c r="B148" s="40"/>
      <c r="C148" s="213" t="s">
        <v>271</v>
      </c>
      <c r="D148" s="213" t="s">
        <v>122</v>
      </c>
      <c r="E148" s="214" t="s">
        <v>379</v>
      </c>
      <c r="F148" s="215" t="s">
        <v>380</v>
      </c>
      <c r="G148" s="216" t="s">
        <v>357</v>
      </c>
      <c r="H148" s="217">
        <v>1</v>
      </c>
      <c r="I148" s="218"/>
      <c r="J148" s="219">
        <f>ROUND(I148*H148,2)</f>
        <v>0</v>
      </c>
      <c r="K148" s="215" t="s">
        <v>126</v>
      </c>
      <c r="L148" s="45"/>
      <c r="M148" s="220" t="s">
        <v>19</v>
      </c>
      <c r="N148" s="221" t="s">
        <v>43</v>
      </c>
      <c r="O148" s="85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24" t="s">
        <v>312</v>
      </c>
      <c r="AT148" s="224" t="s">
        <v>122</v>
      </c>
      <c r="AU148" s="224" t="s">
        <v>81</v>
      </c>
      <c r="AY148" s="18" t="s">
        <v>120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8" t="s">
        <v>79</v>
      </c>
      <c r="BK148" s="225">
        <f>ROUND(I148*H148,2)</f>
        <v>0</v>
      </c>
      <c r="BL148" s="18" t="s">
        <v>312</v>
      </c>
      <c r="BM148" s="224" t="s">
        <v>381</v>
      </c>
    </row>
    <row r="149" s="2" customFormat="1">
      <c r="A149" s="39"/>
      <c r="B149" s="40"/>
      <c r="C149" s="41"/>
      <c r="D149" s="226" t="s">
        <v>129</v>
      </c>
      <c r="E149" s="41"/>
      <c r="F149" s="227" t="s">
        <v>380</v>
      </c>
      <c r="G149" s="41"/>
      <c r="H149" s="41"/>
      <c r="I149" s="228"/>
      <c r="J149" s="41"/>
      <c r="K149" s="41"/>
      <c r="L149" s="45"/>
      <c r="M149" s="229"/>
      <c r="N149" s="230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129</v>
      </c>
      <c r="AU149" s="18" t="s">
        <v>81</v>
      </c>
    </row>
    <row r="150" s="2" customFormat="1">
      <c r="A150" s="39"/>
      <c r="B150" s="40"/>
      <c r="C150" s="41"/>
      <c r="D150" s="231" t="s">
        <v>131</v>
      </c>
      <c r="E150" s="41"/>
      <c r="F150" s="232" t="s">
        <v>382</v>
      </c>
      <c r="G150" s="41"/>
      <c r="H150" s="41"/>
      <c r="I150" s="228"/>
      <c r="J150" s="41"/>
      <c r="K150" s="41"/>
      <c r="L150" s="45"/>
      <c r="M150" s="229"/>
      <c r="N150" s="230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131</v>
      </c>
      <c r="AU150" s="18" t="s">
        <v>81</v>
      </c>
    </row>
    <row r="151" s="2" customFormat="1" ht="16.5" customHeight="1">
      <c r="A151" s="39"/>
      <c r="B151" s="40"/>
      <c r="C151" s="213" t="s">
        <v>383</v>
      </c>
      <c r="D151" s="213" t="s">
        <v>122</v>
      </c>
      <c r="E151" s="214" t="s">
        <v>384</v>
      </c>
      <c r="F151" s="215" t="s">
        <v>385</v>
      </c>
      <c r="G151" s="216" t="s">
        <v>291</v>
      </c>
      <c r="H151" s="217">
        <v>1</v>
      </c>
      <c r="I151" s="218"/>
      <c r="J151" s="219">
        <f>ROUND(I151*H151,2)</f>
        <v>0</v>
      </c>
      <c r="K151" s="215" t="s">
        <v>126</v>
      </c>
      <c r="L151" s="45"/>
      <c r="M151" s="220" t="s">
        <v>19</v>
      </c>
      <c r="N151" s="221" t="s">
        <v>43</v>
      </c>
      <c r="O151" s="85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4" t="s">
        <v>312</v>
      </c>
      <c r="AT151" s="224" t="s">
        <v>122</v>
      </c>
      <c r="AU151" s="224" t="s">
        <v>81</v>
      </c>
      <c r="AY151" s="18" t="s">
        <v>120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8" t="s">
        <v>79</v>
      </c>
      <c r="BK151" s="225">
        <f>ROUND(I151*H151,2)</f>
        <v>0</v>
      </c>
      <c r="BL151" s="18" t="s">
        <v>312</v>
      </c>
      <c r="BM151" s="224" t="s">
        <v>386</v>
      </c>
    </row>
    <row r="152" s="2" customFormat="1">
      <c r="A152" s="39"/>
      <c r="B152" s="40"/>
      <c r="C152" s="41"/>
      <c r="D152" s="226" t="s">
        <v>129</v>
      </c>
      <c r="E152" s="41"/>
      <c r="F152" s="227" t="s">
        <v>385</v>
      </c>
      <c r="G152" s="41"/>
      <c r="H152" s="41"/>
      <c r="I152" s="228"/>
      <c r="J152" s="41"/>
      <c r="K152" s="41"/>
      <c r="L152" s="45"/>
      <c r="M152" s="229"/>
      <c r="N152" s="23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129</v>
      </c>
      <c r="AU152" s="18" t="s">
        <v>81</v>
      </c>
    </row>
    <row r="153" s="2" customFormat="1">
      <c r="A153" s="39"/>
      <c r="B153" s="40"/>
      <c r="C153" s="41"/>
      <c r="D153" s="231" t="s">
        <v>131</v>
      </c>
      <c r="E153" s="41"/>
      <c r="F153" s="232" t="s">
        <v>387</v>
      </c>
      <c r="G153" s="41"/>
      <c r="H153" s="41"/>
      <c r="I153" s="228"/>
      <c r="J153" s="41"/>
      <c r="K153" s="41"/>
      <c r="L153" s="45"/>
      <c r="M153" s="229"/>
      <c r="N153" s="230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131</v>
      </c>
      <c r="AU153" s="18" t="s">
        <v>81</v>
      </c>
    </row>
    <row r="154" s="14" customFormat="1">
      <c r="A154" s="14"/>
      <c r="B154" s="243"/>
      <c r="C154" s="244"/>
      <c r="D154" s="226" t="s">
        <v>133</v>
      </c>
      <c r="E154" s="245" t="s">
        <v>19</v>
      </c>
      <c r="F154" s="246" t="s">
        <v>388</v>
      </c>
      <c r="G154" s="244"/>
      <c r="H154" s="247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133</v>
      </c>
      <c r="AU154" s="253" t="s">
        <v>81</v>
      </c>
      <c r="AV154" s="14" t="s">
        <v>81</v>
      </c>
      <c r="AW154" s="14" t="s">
        <v>33</v>
      </c>
      <c r="AX154" s="14" t="s">
        <v>79</v>
      </c>
      <c r="AY154" s="253" t="s">
        <v>120</v>
      </c>
    </row>
    <row r="155" s="13" customFormat="1">
      <c r="A155" s="13"/>
      <c r="B155" s="233"/>
      <c r="C155" s="234"/>
      <c r="D155" s="226" t="s">
        <v>133</v>
      </c>
      <c r="E155" s="235" t="s">
        <v>19</v>
      </c>
      <c r="F155" s="236" t="s">
        <v>389</v>
      </c>
      <c r="G155" s="234"/>
      <c r="H155" s="235" t="s">
        <v>19</v>
      </c>
      <c r="I155" s="237"/>
      <c r="J155" s="234"/>
      <c r="K155" s="234"/>
      <c r="L155" s="238"/>
      <c r="M155" s="280"/>
      <c r="N155" s="281"/>
      <c r="O155" s="281"/>
      <c r="P155" s="281"/>
      <c r="Q155" s="281"/>
      <c r="R155" s="281"/>
      <c r="S155" s="281"/>
      <c r="T155" s="28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133</v>
      </c>
      <c r="AU155" s="242" t="s">
        <v>81</v>
      </c>
      <c r="AV155" s="13" t="s">
        <v>79</v>
      </c>
      <c r="AW155" s="13" t="s">
        <v>33</v>
      </c>
      <c r="AX155" s="13" t="s">
        <v>72</v>
      </c>
      <c r="AY155" s="242" t="s">
        <v>120</v>
      </c>
    </row>
    <row r="156" s="2" customFormat="1" ht="6.96" customHeight="1">
      <c r="A156" s="39"/>
      <c r="B156" s="60"/>
      <c r="C156" s="61"/>
      <c r="D156" s="61"/>
      <c r="E156" s="61"/>
      <c r="F156" s="61"/>
      <c r="G156" s="61"/>
      <c r="H156" s="61"/>
      <c r="I156" s="61"/>
      <c r="J156" s="61"/>
      <c r="K156" s="61"/>
      <c r="L156" s="45"/>
      <c r="M156" s="39"/>
      <c r="O156" s="39"/>
      <c r="P156" s="39"/>
      <c r="Q156" s="39"/>
      <c r="R156" s="39"/>
      <c r="S156" s="39"/>
      <c r="T156" s="39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</row>
  </sheetData>
  <sheetProtection sheet="1" autoFilter="0" formatColumns="0" formatRows="0" objects="1" scenarios="1" spinCount="100000" saltValue="mkVO+P+tTF+x2wMpoaC4Uf14D4TgOla28HrAzfnofpAfQzm7wKyD2/XRjIOHH+3J3buZ2BehX4JeyI1g4f0p0w==" hashValue="uXrFzWlt9MTgdBRK3rjbBW1P9Yl4PCmAx2vcHwpYAANNEb3eBGO5a0m4pj3ALIU946xRQjj9si6rHNLbv9qFJg==" algorithmName="SHA-512" password="CCE7"/>
  <autoFilter ref="C83:K155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131" r:id="rId1" display="https://podminky.urs.cz/item/CS_URS_2021_02/012103000"/>
    <hyperlink ref="F134" r:id="rId2" display="https://podminky.urs.cz/item/CS_URS_2021_02/012303000"/>
    <hyperlink ref="F137" r:id="rId3" display="https://podminky.urs.cz/item/CS_URS_2021_02/013203000"/>
    <hyperlink ref="F141" r:id="rId4" display="https://podminky.urs.cz/item/CS_URS_2021_02/033103000"/>
    <hyperlink ref="F144" r:id="rId5" display="https://podminky.urs.cz/item/CS_URS_2021_02/033203000"/>
    <hyperlink ref="F147" r:id="rId6" display="https://podminky.urs.cz/item/CS_URS_2021_02/034103000"/>
    <hyperlink ref="F150" r:id="rId7" display="https://podminky.urs.cz/item/CS_URS_2021_02/034303000"/>
    <hyperlink ref="F153" r:id="rId8" display="https://podminky.urs.cz/item/CS_URS_2021_02/0391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3" customWidth="1"/>
    <col min="2" max="2" width="1.667969" style="283" customWidth="1"/>
    <col min="3" max="4" width="5" style="283" customWidth="1"/>
    <col min="5" max="5" width="11.66016" style="283" customWidth="1"/>
    <col min="6" max="6" width="9.160156" style="283" customWidth="1"/>
    <col min="7" max="7" width="5" style="283" customWidth="1"/>
    <col min="8" max="8" width="77.83203" style="283" customWidth="1"/>
    <col min="9" max="10" width="20" style="283" customWidth="1"/>
    <col min="11" max="11" width="1.667969" style="283" customWidth="1"/>
  </cols>
  <sheetData>
    <row r="1" s="1" customFormat="1" ht="37.5" customHeight="1"/>
    <row r="2" s="1" customFormat="1" ht="7.5" customHeight="1">
      <c r="B2" s="284"/>
      <c r="C2" s="285"/>
      <c r="D2" s="285"/>
      <c r="E2" s="285"/>
      <c r="F2" s="285"/>
      <c r="G2" s="285"/>
      <c r="H2" s="285"/>
      <c r="I2" s="285"/>
      <c r="J2" s="285"/>
      <c r="K2" s="286"/>
    </row>
    <row r="3" s="16" customFormat="1" ht="45" customHeight="1">
      <c r="B3" s="287"/>
      <c r="C3" s="288" t="s">
        <v>390</v>
      </c>
      <c r="D3" s="288"/>
      <c r="E3" s="288"/>
      <c r="F3" s="288"/>
      <c r="G3" s="288"/>
      <c r="H3" s="288"/>
      <c r="I3" s="288"/>
      <c r="J3" s="288"/>
      <c r="K3" s="289"/>
    </row>
    <row r="4" s="1" customFormat="1" ht="25.5" customHeight="1">
      <c r="B4" s="290"/>
      <c r="C4" s="291" t="s">
        <v>391</v>
      </c>
      <c r="D4" s="291"/>
      <c r="E4" s="291"/>
      <c r="F4" s="291"/>
      <c r="G4" s="291"/>
      <c r="H4" s="291"/>
      <c r="I4" s="291"/>
      <c r="J4" s="291"/>
      <c r="K4" s="292"/>
    </row>
    <row r="5" s="1" customFormat="1" ht="5.25" customHeight="1">
      <c r="B5" s="290"/>
      <c r="C5" s="293"/>
      <c r="D5" s="293"/>
      <c r="E5" s="293"/>
      <c r="F5" s="293"/>
      <c r="G5" s="293"/>
      <c r="H5" s="293"/>
      <c r="I5" s="293"/>
      <c r="J5" s="293"/>
      <c r="K5" s="292"/>
    </row>
    <row r="6" s="1" customFormat="1" ht="15" customHeight="1">
      <c r="B6" s="290"/>
      <c r="C6" s="294" t="s">
        <v>392</v>
      </c>
      <c r="D6" s="294"/>
      <c r="E6" s="294"/>
      <c r="F6" s="294"/>
      <c r="G6" s="294"/>
      <c r="H6" s="294"/>
      <c r="I6" s="294"/>
      <c r="J6" s="294"/>
      <c r="K6" s="292"/>
    </row>
    <row r="7" s="1" customFormat="1" ht="15" customHeight="1">
      <c r="B7" s="295"/>
      <c r="C7" s="294" t="s">
        <v>393</v>
      </c>
      <c r="D7" s="294"/>
      <c r="E7" s="294"/>
      <c r="F7" s="294"/>
      <c r="G7" s="294"/>
      <c r="H7" s="294"/>
      <c r="I7" s="294"/>
      <c r="J7" s="294"/>
      <c r="K7" s="292"/>
    </row>
    <row r="8" s="1" customFormat="1" ht="12.75" customHeight="1">
      <c r="B8" s="295"/>
      <c r="C8" s="294"/>
      <c r="D8" s="294"/>
      <c r="E8" s="294"/>
      <c r="F8" s="294"/>
      <c r="G8" s="294"/>
      <c r="H8" s="294"/>
      <c r="I8" s="294"/>
      <c r="J8" s="294"/>
      <c r="K8" s="292"/>
    </row>
    <row r="9" s="1" customFormat="1" ht="15" customHeight="1">
      <c r="B9" s="295"/>
      <c r="C9" s="294" t="s">
        <v>394</v>
      </c>
      <c r="D9" s="294"/>
      <c r="E9" s="294"/>
      <c r="F9" s="294"/>
      <c r="G9" s="294"/>
      <c r="H9" s="294"/>
      <c r="I9" s="294"/>
      <c r="J9" s="294"/>
      <c r="K9" s="292"/>
    </row>
    <row r="10" s="1" customFormat="1" ht="15" customHeight="1">
      <c r="B10" s="295"/>
      <c r="C10" s="294"/>
      <c r="D10" s="294" t="s">
        <v>395</v>
      </c>
      <c r="E10" s="294"/>
      <c r="F10" s="294"/>
      <c r="G10" s="294"/>
      <c r="H10" s="294"/>
      <c r="I10" s="294"/>
      <c r="J10" s="294"/>
      <c r="K10" s="292"/>
    </row>
    <row r="11" s="1" customFormat="1" ht="15" customHeight="1">
      <c r="B11" s="295"/>
      <c r="C11" s="296"/>
      <c r="D11" s="294" t="s">
        <v>396</v>
      </c>
      <c r="E11" s="294"/>
      <c r="F11" s="294"/>
      <c r="G11" s="294"/>
      <c r="H11" s="294"/>
      <c r="I11" s="294"/>
      <c r="J11" s="294"/>
      <c r="K11" s="292"/>
    </row>
    <row r="12" s="1" customFormat="1" ht="15" customHeight="1">
      <c r="B12" s="295"/>
      <c r="C12" s="296"/>
      <c r="D12" s="294"/>
      <c r="E12" s="294"/>
      <c r="F12" s="294"/>
      <c r="G12" s="294"/>
      <c r="H12" s="294"/>
      <c r="I12" s="294"/>
      <c r="J12" s="294"/>
      <c r="K12" s="292"/>
    </row>
    <row r="13" s="1" customFormat="1" ht="15" customHeight="1">
      <c r="B13" s="295"/>
      <c r="C13" s="296"/>
      <c r="D13" s="297" t="s">
        <v>397</v>
      </c>
      <c r="E13" s="294"/>
      <c r="F13" s="294"/>
      <c r="G13" s="294"/>
      <c r="H13" s="294"/>
      <c r="I13" s="294"/>
      <c r="J13" s="294"/>
      <c r="K13" s="292"/>
    </row>
    <row r="14" s="1" customFormat="1" ht="12.75" customHeight="1">
      <c r="B14" s="295"/>
      <c r="C14" s="296"/>
      <c r="D14" s="296"/>
      <c r="E14" s="296"/>
      <c r="F14" s="296"/>
      <c r="G14" s="296"/>
      <c r="H14" s="296"/>
      <c r="I14" s="296"/>
      <c r="J14" s="296"/>
      <c r="K14" s="292"/>
    </row>
    <row r="15" s="1" customFormat="1" ht="15" customHeight="1">
      <c r="B15" s="295"/>
      <c r="C15" s="296"/>
      <c r="D15" s="294" t="s">
        <v>398</v>
      </c>
      <c r="E15" s="294"/>
      <c r="F15" s="294"/>
      <c r="G15" s="294"/>
      <c r="H15" s="294"/>
      <c r="I15" s="294"/>
      <c r="J15" s="294"/>
      <c r="K15" s="292"/>
    </row>
    <row r="16" s="1" customFormat="1" ht="15" customHeight="1">
      <c r="B16" s="295"/>
      <c r="C16" s="296"/>
      <c r="D16" s="294" t="s">
        <v>399</v>
      </c>
      <c r="E16" s="294"/>
      <c r="F16" s="294"/>
      <c r="G16" s="294"/>
      <c r="H16" s="294"/>
      <c r="I16" s="294"/>
      <c r="J16" s="294"/>
      <c r="K16" s="292"/>
    </row>
    <row r="17" s="1" customFormat="1" ht="15" customHeight="1">
      <c r="B17" s="295"/>
      <c r="C17" s="296"/>
      <c r="D17" s="294" t="s">
        <v>400</v>
      </c>
      <c r="E17" s="294"/>
      <c r="F17" s="294"/>
      <c r="G17" s="294"/>
      <c r="H17" s="294"/>
      <c r="I17" s="294"/>
      <c r="J17" s="294"/>
      <c r="K17" s="292"/>
    </row>
    <row r="18" s="1" customFormat="1" ht="15" customHeight="1">
      <c r="B18" s="295"/>
      <c r="C18" s="296"/>
      <c r="D18" s="296"/>
      <c r="E18" s="298" t="s">
        <v>78</v>
      </c>
      <c r="F18" s="294" t="s">
        <v>401</v>
      </c>
      <c r="G18" s="294"/>
      <c r="H18" s="294"/>
      <c r="I18" s="294"/>
      <c r="J18" s="294"/>
      <c r="K18" s="292"/>
    </row>
    <row r="19" s="1" customFormat="1" ht="15" customHeight="1">
      <c r="B19" s="295"/>
      <c r="C19" s="296"/>
      <c r="D19" s="296"/>
      <c r="E19" s="298" t="s">
        <v>402</v>
      </c>
      <c r="F19" s="294" t="s">
        <v>403</v>
      </c>
      <c r="G19" s="294"/>
      <c r="H19" s="294"/>
      <c r="I19" s="294"/>
      <c r="J19" s="294"/>
      <c r="K19" s="292"/>
    </row>
    <row r="20" s="1" customFormat="1" ht="15" customHeight="1">
      <c r="B20" s="295"/>
      <c r="C20" s="296"/>
      <c r="D20" s="296"/>
      <c r="E20" s="298" t="s">
        <v>404</v>
      </c>
      <c r="F20" s="294" t="s">
        <v>405</v>
      </c>
      <c r="G20" s="294"/>
      <c r="H20" s="294"/>
      <c r="I20" s="294"/>
      <c r="J20" s="294"/>
      <c r="K20" s="292"/>
    </row>
    <row r="21" s="1" customFormat="1" ht="15" customHeight="1">
      <c r="B21" s="295"/>
      <c r="C21" s="296"/>
      <c r="D21" s="296"/>
      <c r="E21" s="298" t="s">
        <v>406</v>
      </c>
      <c r="F21" s="294" t="s">
        <v>88</v>
      </c>
      <c r="G21" s="294"/>
      <c r="H21" s="294"/>
      <c r="I21" s="294"/>
      <c r="J21" s="294"/>
      <c r="K21" s="292"/>
    </row>
    <row r="22" s="1" customFormat="1" ht="15" customHeight="1">
      <c r="B22" s="295"/>
      <c r="C22" s="296"/>
      <c r="D22" s="296"/>
      <c r="E22" s="298" t="s">
        <v>284</v>
      </c>
      <c r="F22" s="294" t="s">
        <v>407</v>
      </c>
      <c r="G22" s="294"/>
      <c r="H22" s="294"/>
      <c r="I22" s="294"/>
      <c r="J22" s="294"/>
      <c r="K22" s="292"/>
    </row>
    <row r="23" s="1" customFormat="1" ht="15" customHeight="1">
      <c r="B23" s="295"/>
      <c r="C23" s="296"/>
      <c r="D23" s="296"/>
      <c r="E23" s="298" t="s">
        <v>85</v>
      </c>
      <c r="F23" s="294" t="s">
        <v>408</v>
      </c>
      <c r="G23" s="294"/>
      <c r="H23" s="294"/>
      <c r="I23" s="294"/>
      <c r="J23" s="294"/>
      <c r="K23" s="292"/>
    </row>
    <row r="24" s="1" customFormat="1" ht="12.75" customHeight="1">
      <c r="B24" s="295"/>
      <c r="C24" s="296"/>
      <c r="D24" s="296"/>
      <c r="E24" s="296"/>
      <c r="F24" s="296"/>
      <c r="G24" s="296"/>
      <c r="H24" s="296"/>
      <c r="I24" s="296"/>
      <c r="J24" s="296"/>
      <c r="K24" s="292"/>
    </row>
    <row r="25" s="1" customFormat="1" ht="15" customHeight="1">
      <c r="B25" s="295"/>
      <c r="C25" s="294" t="s">
        <v>409</v>
      </c>
      <c r="D25" s="294"/>
      <c r="E25" s="294"/>
      <c r="F25" s="294"/>
      <c r="G25" s="294"/>
      <c r="H25" s="294"/>
      <c r="I25" s="294"/>
      <c r="J25" s="294"/>
      <c r="K25" s="292"/>
    </row>
    <row r="26" s="1" customFormat="1" ht="15" customHeight="1">
      <c r="B26" s="295"/>
      <c r="C26" s="294" t="s">
        <v>410</v>
      </c>
      <c r="D26" s="294"/>
      <c r="E26" s="294"/>
      <c r="F26" s="294"/>
      <c r="G26" s="294"/>
      <c r="H26" s="294"/>
      <c r="I26" s="294"/>
      <c r="J26" s="294"/>
      <c r="K26" s="292"/>
    </row>
    <row r="27" s="1" customFormat="1" ht="15" customHeight="1">
      <c r="B27" s="295"/>
      <c r="C27" s="294"/>
      <c r="D27" s="294" t="s">
        <v>411</v>
      </c>
      <c r="E27" s="294"/>
      <c r="F27" s="294"/>
      <c r="G27" s="294"/>
      <c r="H27" s="294"/>
      <c r="I27" s="294"/>
      <c r="J27" s="294"/>
      <c r="K27" s="292"/>
    </row>
    <row r="28" s="1" customFormat="1" ht="15" customHeight="1">
      <c r="B28" s="295"/>
      <c r="C28" s="296"/>
      <c r="D28" s="294" t="s">
        <v>412</v>
      </c>
      <c r="E28" s="294"/>
      <c r="F28" s="294"/>
      <c r="G28" s="294"/>
      <c r="H28" s="294"/>
      <c r="I28" s="294"/>
      <c r="J28" s="294"/>
      <c r="K28" s="292"/>
    </row>
    <row r="29" s="1" customFormat="1" ht="12.75" customHeight="1">
      <c r="B29" s="295"/>
      <c r="C29" s="296"/>
      <c r="D29" s="296"/>
      <c r="E29" s="296"/>
      <c r="F29" s="296"/>
      <c r="G29" s="296"/>
      <c r="H29" s="296"/>
      <c r="I29" s="296"/>
      <c r="J29" s="296"/>
      <c r="K29" s="292"/>
    </row>
    <row r="30" s="1" customFormat="1" ht="15" customHeight="1">
      <c r="B30" s="295"/>
      <c r="C30" s="296"/>
      <c r="D30" s="294" t="s">
        <v>413</v>
      </c>
      <c r="E30" s="294"/>
      <c r="F30" s="294"/>
      <c r="G30" s="294"/>
      <c r="H30" s="294"/>
      <c r="I30" s="294"/>
      <c r="J30" s="294"/>
      <c r="K30" s="292"/>
    </row>
    <row r="31" s="1" customFormat="1" ht="15" customHeight="1">
      <c r="B31" s="295"/>
      <c r="C31" s="296"/>
      <c r="D31" s="294" t="s">
        <v>414</v>
      </c>
      <c r="E31" s="294"/>
      <c r="F31" s="294"/>
      <c r="G31" s="294"/>
      <c r="H31" s="294"/>
      <c r="I31" s="294"/>
      <c r="J31" s="294"/>
      <c r="K31" s="292"/>
    </row>
    <row r="32" s="1" customFormat="1" ht="12.75" customHeight="1">
      <c r="B32" s="295"/>
      <c r="C32" s="296"/>
      <c r="D32" s="296"/>
      <c r="E32" s="296"/>
      <c r="F32" s="296"/>
      <c r="G32" s="296"/>
      <c r="H32" s="296"/>
      <c r="I32" s="296"/>
      <c r="J32" s="296"/>
      <c r="K32" s="292"/>
    </row>
    <row r="33" s="1" customFormat="1" ht="15" customHeight="1">
      <c r="B33" s="295"/>
      <c r="C33" s="296"/>
      <c r="D33" s="294" t="s">
        <v>415</v>
      </c>
      <c r="E33" s="294"/>
      <c r="F33" s="294"/>
      <c r="G33" s="294"/>
      <c r="H33" s="294"/>
      <c r="I33" s="294"/>
      <c r="J33" s="294"/>
      <c r="K33" s="292"/>
    </row>
    <row r="34" s="1" customFormat="1" ht="15" customHeight="1">
      <c r="B34" s="295"/>
      <c r="C34" s="296"/>
      <c r="D34" s="294" t="s">
        <v>416</v>
      </c>
      <c r="E34" s="294"/>
      <c r="F34" s="294"/>
      <c r="G34" s="294"/>
      <c r="H34" s="294"/>
      <c r="I34" s="294"/>
      <c r="J34" s="294"/>
      <c r="K34" s="292"/>
    </row>
    <row r="35" s="1" customFormat="1" ht="15" customHeight="1">
      <c r="B35" s="295"/>
      <c r="C35" s="296"/>
      <c r="D35" s="294" t="s">
        <v>417</v>
      </c>
      <c r="E35" s="294"/>
      <c r="F35" s="294"/>
      <c r="G35" s="294"/>
      <c r="H35" s="294"/>
      <c r="I35" s="294"/>
      <c r="J35" s="294"/>
      <c r="K35" s="292"/>
    </row>
    <row r="36" s="1" customFormat="1" ht="15" customHeight="1">
      <c r="B36" s="295"/>
      <c r="C36" s="296"/>
      <c r="D36" s="294"/>
      <c r="E36" s="297" t="s">
        <v>106</v>
      </c>
      <c r="F36" s="294"/>
      <c r="G36" s="294" t="s">
        <v>418</v>
      </c>
      <c r="H36" s="294"/>
      <c r="I36" s="294"/>
      <c r="J36" s="294"/>
      <c r="K36" s="292"/>
    </row>
    <row r="37" s="1" customFormat="1" ht="30.75" customHeight="1">
      <c r="B37" s="295"/>
      <c r="C37" s="296"/>
      <c r="D37" s="294"/>
      <c r="E37" s="297" t="s">
        <v>419</v>
      </c>
      <c r="F37" s="294"/>
      <c r="G37" s="294" t="s">
        <v>420</v>
      </c>
      <c r="H37" s="294"/>
      <c r="I37" s="294"/>
      <c r="J37" s="294"/>
      <c r="K37" s="292"/>
    </row>
    <row r="38" s="1" customFormat="1" ht="15" customHeight="1">
      <c r="B38" s="295"/>
      <c r="C38" s="296"/>
      <c r="D38" s="294"/>
      <c r="E38" s="297" t="s">
        <v>53</v>
      </c>
      <c r="F38" s="294"/>
      <c r="G38" s="294" t="s">
        <v>421</v>
      </c>
      <c r="H38" s="294"/>
      <c r="I38" s="294"/>
      <c r="J38" s="294"/>
      <c r="K38" s="292"/>
    </row>
    <row r="39" s="1" customFormat="1" ht="15" customHeight="1">
      <c r="B39" s="295"/>
      <c r="C39" s="296"/>
      <c r="D39" s="294"/>
      <c r="E39" s="297" t="s">
        <v>54</v>
      </c>
      <c r="F39" s="294"/>
      <c r="G39" s="294" t="s">
        <v>422</v>
      </c>
      <c r="H39" s="294"/>
      <c r="I39" s="294"/>
      <c r="J39" s="294"/>
      <c r="K39" s="292"/>
    </row>
    <row r="40" s="1" customFormat="1" ht="15" customHeight="1">
      <c r="B40" s="295"/>
      <c r="C40" s="296"/>
      <c r="D40" s="294"/>
      <c r="E40" s="297" t="s">
        <v>107</v>
      </c>
      <c r="F40" s="294"/>
      <c r="G40" s="294" t="s">
        <v>423</v>
      </c>
      <c r="H40" s="294"/>
      <c r="I40" s="294"/>
      <c r="J40" s="294"/>
      <c r="K40" s="292"/>
    </row>
    <row r="41" s="1" customFormat="1" ht="15" customHeight="1">
      <c r="B41" s="295"/>
      <c r="C41" s="296"/>
      <c r="D41" s="294"/>
      <c r="E41" s="297" t="s">
        <v>108</v>
      </c>
      <c r="F41" s="294"/>
      <c r="G41" s="294" t="s">
        <v>424</v>
      </c>
      <c r="H41" s="294"/>
      <c r="I41" s="294"/>
      <c r="J41" s="294"/>
      <c r="K41" s="292"/>
    </row>
    <row r="42" s="1" customFormat="1" ht="15" customHeight="1">
      <c r="B42" s="295"/>
      <c r="C42" s="296"/>
      <c r="D42" s="294"/>
      <c r="E42" s="297" t="s">
        <v>425</v>
      </c>
      <c r="F42" s="294"/>
      <c r="G42" s="294" t="s">
        <v>426</v>
      </c>
      <c r="H42" s="294"/>
      <c r="I42" s="294"/>
      <c r="J42" s="294"/>
      <c r="K42" s="292"/>
    </row>
    <row r="43" s="1" customFormat="1" ht="15" customHeight="1">
      <c r="B43" s="295"/>
      <c r="C43" s="296"/>
      <c r="D43" s="294"/>
      <c r="E43" s="297"/>
      <c r="F43" s="294"/>
      <c r="G43" s="294" t="s">
        <v>427</v>
      </c>
      <c r="H43" s="294"/>
      <c r="I43" s="294"/>
      <c r="J43" s="294"/>
      <c r="K43" s="292"/>
    </row>
    <row r="44" s="1" customFormat="1" ht="15" customHeight="1">
      <c r="B44" s="295"/>
      <c r="C44" s="296"/>
      <c r="D44" s="294"/>
      <c r="E44" s="297" t="s">
        <v>428</v>
      </c>
      <c r="F44" s="294"/>
      <c r="G44" s="294" t="s">
        <v>429</v>
      </c>
      <c r="H44" s="294"/>
      <c r="I44" s="294"/>
      <c r="J44" s="294"/>
      <c r="K44" s="292"/>
    </row>
    <row r="45" s="1" customFormat="1" ht="15" customHeight="1">
      <c r="B45" s="295"/>
      <c r="C45" s="296"/>
      <c r="D45" s="294"/>
      <c r="E45" s="297" t="s">
        <v>110</v>
      </c>
      <c r="F45" s="294"/>
      <c r="G45" s="294" t="s">
        <v>430</v>
      </c>
      <c r="H45" s="294"/>
      <c r="I45" s="294"/>
      <c r="J45" s="294"/>
      <c r="K45" s="292"/>
    </row>
    <row r="46" s="1" customFormat="1" ht="12.75" customHeight="1">
      <c r="B46" s="295"/>
      <c r="C46" s="296"/>
      <c r="D46" s="294"/>
      <c r="E46" s="294"/>
      <c r="F46" s="294"/>
      <c r="G46" s="294"/>
      <c r="H46" s="294"/>
      <c r="I46" s="294"/>
      <c r="J46" s="294"/>
      <c r="K46" s="292"/>
    </row>
    <row r="47" s="1" customFormat="1" ht="15" customHeight="1">
      <c r="B47" s="295"/>
      <c r="C47" s="296"/>
      <c r="D47" s="294" t="s">
        <v>431</v>
      </c>
      <c r="E47" s="294"/>
      <c r="F47" s="294"/>
      <c r="G47" s="294"/>
      <c r="H47" s="294"/>
      <c r="I47" s="294"/>
      <c r="J47" s="294"/>
      <c r="K47" s="292"/>
    </row>
    <row r="48" s="1" customFormat="1" ht="15" customHeight="1">
      <c r="B48" s="295"/>
      <c r="C48" s="296"/>
      <c r="D48" s="296"/>
      <c r="E48" s="294" t="s">
        <v>432</v>
      </c>
      <c r="F48" s="294"/>
      <c r="G48" s="294"/>
      <c r="H48" s="294"/>
      <c r="I48" s="294"/>
      <c r="J48" s="294"/>
      <c r="K48" s="292"/>
    </row>
    <row r="49" s="1" customFormat="1" ht="15" customHeight="1">
      <c r="B49" s="295"/>
      <c r="C49" s="296"/>
      <c r="D49" s="296"/>
      <c r="E49" s="294" t="s">
        <v>433</v>
      </c>
      <c r="F49" s="294"/>
      <c r="G49" s="294"/>
      <c r="H49" s="294"/>
      <c r="I49" s="294"/>
      <c r="J49" s="294"/>
      <c r="K49" s="292"/>
    </row>
    <row r="50" s="1" customFormat="1" ht="15" customHeight="1">
      <c r="B50" s="295"/>
      <c r="C50" s="296"/>
      <c r="D50" s="296"/>
      <c r="E50" s="294" t="s">
        <v>434</v>
      </c>
      <c r="F50" s="294"/>
      <c r="G50" s="294"/>
      <c r="H50" s="294"/>
      <c r="I50" s="294"/>
      <c r="J50" s="294"/>
      <c r="K50" s="292"/>
    </row>
    <row r="51" s="1" customFormat="1" ht="15" customHeight="1">
      <c r="B51" s="295"/>
      <c r="C51" s="296"/>
      <c r="D51" s="294" t="s">
        <v>435</v>
      </c>
      <c r="E51" s="294"/>
      <c r="F51" s="294"/>
      <c r="G51" s="294"/>
      <c r="H51" s="294"/>
      <c r="I51" s="294"/>
      <c r="J51" s="294"/>
      <c r="K51" s="292"/>
    </row>
    <row r="52" s="1" customFormat="1" ht="25.5" customHeight="1">
      <c r="B52" s="290"/>
      <c r="C52" s="291" t="s">
        <v>436</v>
      </c>
      <c r="D52" s="291"/>
      <c r="E52" s="291"/>
      <c r="F52" s="291"/>
      <c r="G52" s="291"/>
      <c r="H52" s="291"/>
      <c r="I52" s="291"/>
      <c r="J52" s="291"/>
      <c r="K52" s="292"/>
    </row>
    <row r="53" s="1" customFormat="1" ht="5.25" customHeight="1">
      <c r="B53" s="290"/>
      <c r="C53" s="293"/>
      <c r="D53" s="293"/>
      <c r="E53" s="293"/>
      <c r="F53" s="293"/>
      <c r="G53" s="293"/>
      <c r="H53" s="293"/>
      <c r="I53" s="293"/>
      <c r="J53" s="293"/>
      <c r="K53" s="292"/>
    </row>
    <row r="54" s="1" customFormat="1" ht="15" customHeight="1">
      <c r="B54" s="290"/>
      <c r="C54" s="294" t="s">
        <v>437</v>
      </c>
      <c r="D54" s="294"/>
      <c r="E54" s="294"/>
      <c r="F54" s="294"/>
      <c r="G54" s="294"/>
      <c r="H54" s="294"/>
      <c r="I54" s="294"/>
      <c r="J54" s="294"/>
      <c r="K54" s="292"/>
    </row>
    <row r="55" s="1" customFormat="1" ht="15" customHeight="1">
      <c r="B55" s="290"/>
      <c r="C55" s="294" t="s">
        <v>438</v>
      </c>
      <c r="D55" s="294"/>
      <c r="E55" s="294"/>
      <c r="F55" s="294"/>
      <c r="G55" s="294"/>
      <c r="H55" s="294"/>
      <c r="I55" s="294"/>
      <c r="J55" s="294"/>
      <c r="K55" s="292"/>
    </row>
    <row r="56" s="1" customFormat="1" ht="12.75" customHeight="1">
      <c r="B56" s="290"/>
      <c r="C56" s="294"/>
      <c r="D56" s="294"/>
      <c r="E56" s="294"/>
      <c r="F56" s="294"/>
      <c r="G56" s="294"/>
      <c r="H56" s="294"/>
      <c r="I56" s="294"/>
      <c r="J56" s="294"/>
      <c r="K56" s="292"/>
    </row>
    <row r="57" s="1" customFormat="1" ht="15" customHeight="1">
      <c r="B57" s="290"/>
      <c r="C57" s="294" t="s">
        <v>439</v>
      </c>
      <c r="D57" s="294"/>
      <c r="E57" s="294"/>
      <c r="F57" s="294"/>
      <c r="G57" s="294"/>
      <c r="H57" s="294"/>
      <c r="I57" s="294"/>
      <c r="J57" s="294"/>
      <c r="K57" s="292"/>
    </row>
    <row r="58" s="1" customFormat="1" ht="15" customHeight="1">
      <c r="B58" s="290"/>
      <c r="C58" s="296"/>
      <c r="D58" s="294" t="s">
        <v>440</v>
      </c>
      <c r="E58" s="294"/>
      <c r="F58" s="294"/>
      <c r="G58" s="294"/>
      <c r="H58" s="294"/>
      <c r="I58" s="294"/>
      <c r="J58" s="294"/>
      <c r="K58" s="292"/>
    </row>
    <row r="59" s="1" customFormat="1" ht="15" customHeight="1">
      <c r="B59" s="290"/>
      <c r="C59" s="296"/>
      <c r="D59" s="294" t="s">
        <v>441</v>
      </c>
      <c r="E59" s="294"/>
      <c r="F59" s="294"/>
      <c r="G59" s="294"/>
      <c r="H59" s="294"/>
      <c r="I59" s="294"/>
      <c r="J59" s="294"/>
      <c r="K59" s="292"/>
    </row>
    <row r="60" s="1" customFormat="1" ht="15" customHeight="1">
      <c r="B60" s="290"/>
      <c r="C60" s="296"/>
      <c r="D60" s="294" t="s">
        <v>442</v>
      </c>
      <c r="E60" s="294"/>
      <c r="F60" s="294"/>
      <c r="G60" s="294"/>
      <c r="H60" s="294"/>
      <c r="I60" s="294"/>
      <c r="J60" s="294"/>
      <c r="K60" s="292"/>
    </row>
    <row r="61" s="1" customFormat="1" ht="15" customHeight="1">
      <c r="B61" s="290"/>
      <c r="C61" s="296"/>
      <c r="D61" s="294" t="s">
        <v>443</v>
      </c>
      <c r="E61" s="294"/>
      <c r="F61" s="294"/>
      <c r="G61" s="294"/>
      <c r="H61" s="294"/>
      <c r="I61" s="294"/>
      <c r="J61" s="294"/>
      <c r="K61" s="292"/>
    </row>
    <row r="62" s="1" customFormat="1" ht="15" customHeight="1">
      <c r="B62" s="290"/>
      <c r="C62" s="296"/>
      <c r="D62" s="299" t="s">
        <v>444</v>
      </c>
      <c r="E62" s="299"/>
      <c r="F62" s="299"/>
      <c r="G62" s="299"/>
      <c r="H62" s="299"/>
      <c r="I62" s="299"/>
      <c r="J62" s="299"/>
      <c r="K62" s="292"/>
    </row>
    <row r="63" s="1" customFormat="1" ht="15" customHeight="1">
      <c r="B63" s="290"/>
      <c r="C63" s="296"/>
      <c r="D63" s="294" t="s">
        <v>445</v>
      </c>
      <c r="E63" s="294"/>
      <c r="F63" s="294"/>
      <c r="G63" s="294"/>
      <c r="H63" s="294"/>
      <c r="I63" s="294"/>
      <c r="J63" s="294"/>
      <c r="K63" s="292"/>
    </row>
    <row r="64" s="1" customFormat="1" ht="12.75" customHeight="1">
      <c r="B64" s="290"/>
      <c r="C64" s="296"/>
      <c r="D64" s="296"/>
      <c r="E64" s="300"/>
      <c r="F64" s="296"/>
      <c r="G64" s="296"/>
      <c r="H64" s="296"/>
      <c r="I64" s="296"/>
      <c r="J64" s="296"/>
      <c r="K64" s="292"/>
    </row>
    <row r="65" s="1" customFormat="1" ht="15" customHeight="1">
      <c r="B65" s="290"/>
      <c r="C65" s="296"/>
      <c r="D65" s="294" t="s">
        <v>446</v>
      </c>
      <c r="E65" s="294"/>
      <c r="F65" s="294"/>
      <c r="G65" s="294"/>
      <c r="H65" s="294"/>
      <c r="I65" s="294"/>
      <c r="J65" s="294"/>
      <c r="K65" s="292"/>
    </row>
    <row r="66" s="1" customFormat="1" ht="15" customHeight="1">
      <c r="B66" s="290"/>
      <c r="C66" s="296"/>
      <c r="D66" s="299" t="s">
        <v>447</v>
      </c>
      <c r="E66" s="299"/>
      <c r="F66" s="299"/>
      <c r="G66" s="299"/>
      <c r="H66" s="299"/>
      <c r="I66" s="299"/>
      <c r="J66" s="299"/>
      <c r="K66" s="292"/>
    </row>
    <row r="67" s="1" customFormat="1" ht="15" customHeight="1">
      <c r="B67" s="290"/>
      <c r="C67" s="296"/>
      <c r="D67" s="294" t="s">
        <v>448</v>
      </c>
      <c r="E67" s="294"/>
      <c r="F67" s="294"/>
      <c r="G67" s="294"/>
      <c r="H67" s="294"/>
      <c r="I67" s="294"/>
      <c r="J67" s="294"/>
      <c r="K67" s="292"/>
    </row>
    <row r="68" s="1" customFormat="1" ht="15" customHeight="1">
      <c r="B68" s="290"/>
      <c r="C68" s="296"/>
      <c r="D68" s="294" t="s">
        <v>449</v>
      </c>
      <c r="E68" s="294"/>
      <c r="F68" s="294"/>
      <c r="G68" s="294"/>
      <c r="H68" s="294"/>
      <c r="I68" s="294"/>
      <c r="J68" s="294"/>
      <c r="K68" s="292"/>
    </row>
    <row r="69" s="1" customFormat="1" ht="15" customHeight="1">
      <c r="B69" s="290"/>
      <c r="C69" s="296"/>
      <c r="D69" s="294" t="s">
        <v>450</v>
      </c>
      <c r="E69" s="294"/>
      <c r="F69" s="294"/>
      <c r="G69" s="294"/>
      <c r="H69" s="294"/>
      <c r="I69" s="294"/>
      <c r="J69" s="294"/>
      <c r="K69" s="292"/>
    </row>
    <row r="70" s="1" customFormat="1" ht="15" customHeight="1">
      <c r="B70" s="290"/>
      <c r="C70" s="296"/>
      <c r="D70" s="294" t="s">
        <v>451</v>
      </c>
      <c r="E70" s="294"/>
      <c r="F70" s="294"/>
      <c r="G70" s="294"/>
      <c r="H70" s="294"/>
      <c r="I70" s="294"/>
      <c r="J70" s="294"/>
      <c r="K70" s="292"/>
    </row>
    <row r="71" s="1" customFormat="1" ht="12.75" customHeight="1">
      <c r="B71" s="301"/>
      <c r="C71" s="302"/>
      <c r="D71" s="302"/>
      <c r="E71" s="302"/>
      <c r="F71" s="302"/>
      <c r="G71" s="302"/>
      <c r="H71" s="302"/>
      <c r="I71" s="302"/>
      <c r="J71" s="302"/>
      <c r="K71" s="303"/>
    </row>
    <row r="72" s="1" customFormat="1" ht="18.75" customHeight="1">
      <c r="B72" s="304"/>
      <c r="C72" s="304"/>
      <c r="D72" s="304"/>
      <c r="E72" s="304"/>
      <c r="F72" s="304"/>
      <c r="G72" s="304"/>
      <c r="H72" s="304"/>
      <c r="I72" s="304"/>
      <c r="J72" s="304"/>
      <c r="K72" s="305"/>
    </row>
    <row r="73" s="1" customFormat="1" ht="18.75" customHeight="1">
      <c r="B73" s="305"/>
      <c r="C73" s="305"/>
      <c r="D73" s="305"/>
      <c r="E73" s="305"/>
      <c r="F73" s="305"/>
      <c r="G73" s="305"/>
      <c r="H73" s="305"/>
      <c r="I73" s="305"/>
      <c r="J73" s="305"/>
      <c r="K73" s="305"/>
    </row>
    <row r="74" s="1" customFormat="1" ht="7.5" customHeight="1">
      <c r="B74" s="306"/>
      <c r="C74" s="307"/>
      <c r="D74" s="307"/>
      <c r="E74" s="307"/>
      <c r="F74" s="307"/>
      <c r="G74" s="307"/>
      <c r="H74" s="307"/>
      <c r="I74" s="307"/>
      <c r="J74" s="307"/>
      <c r="K74" s="308"/>
    </row>
    <row r="75" s="1" customFormat="1" ht="45" customHeight="1">
      <c r="B75" s="309"/>
      <c r="C75" s="310" t="s">
        <v>452</v>
      </c>
      <c r="D75" s="310"/>
      <c r="E75" s="310"/>
      <c r="F75" s="310"/>
      <c r="G75" s="310"/>
      <c r="H75" s="310"/>
      <c r="I75" s="310"/>
      <c r="J75" s="310"/>
      <c r="K75" s="311"/>
    </row>
    <row r="76" s="1" customFormat="1" ht="17.25" customHeight="1">
      <c r="B76" s="309"/>
      <c r="C76" s="312" t="s">
        <v>453</v>
      </c>
      <c r="D76" s="312"/>
      <c r="E76" s="312"/>
      <c r="F76" s="312" t="s">
        <v>454</v>
      </c>
      <c r="G76" s="313"/>
      <c r="H76" s="312" t="s">
        <v>54</v>
      </c>
      <c r="I76" s="312" t="s">
        <v>57</v>
      </c>
      <c r="J76" s="312" t="s">
        <v>455</v>
      </c>
      <c r="K76" s="311"/>
    </row>
    <row r="77" s="1" customFormat="1" ht="17.25" customHeight="1">
      <c r="B77" s="309"/>
      <c r="C77" s="314" t="s">
        <v>456</v>
      </c>
      <c r="D77" s="314"/>
      <c r="E77" s="314"/>
      <c r="F77" s="315" t="s">
        <v>457</v>
      </c>
      <c r="G77" s="316"/>
      <c r="H77" s="314"/>
      <c r="I77" s="314"/>
      <c r="J77" s="314" t="s">
        <v>458</v>
      </c>
      <c r="K77" s="311"/>
    </row>
    <row r="78" s="1" customFormat="1" ht="5.25" customHeight="1">
      <c r="B78" s="309"/>
      <c r="C78" s="317"/>
      <c r="D78" s="317"/>
      <c r="E78" s="317"/>
      <c r="F78" s="317"/>
      <c r="G78" s="318"/>
      <c r="H78" s="317"/>
      <c r="I78" s="317"/>
      <c r="J78" s="317"/>
      <c r="K78" s="311"/>
    </row>
    <row r="79" s="1" customFormat="1" ht="15" customHeight="1">
      <c r="B79" s="309"/>
      <c r="C79" s="297" t="s">
        <v>53</v>
      </c>
      <c r="D79" s="319"/>
      <c r="E79" s="319"/>
      <c r="F79" s="320" t="s">
        <v>459</v>
      </c>
      <c r="G79" s="321"/>
      <c r="H79" s="297" t="s">
        <v>460</v>
      </c>
      <c r="I79" s="297" t="s">
        <v>461</v>
      </c>
      <c r="J79" s="297">
        <v>20</v>
      </c>
      <c r="K79" s="311"/>
    </row>
    <row r="80" s="1" customFormat="1" ht="15" customHeight="1">
      <c r="B80" s="309"/>
      <c r="C80" s="297" t="s">
        <v>462</v>
      </c>
      <c r="D80" s="297"/>
      <c r="E80" s="297"/>
      <c r="F80" s="320" t="s">
        <v>459</v>
      </c>
      <c r="G80" s="321"/>
      <c r="H80" s="297" t="s">
        <v>463</v>
      </c>
      <c r="I80" s="297" t="s">
        <v>461</v>
      </c>
      <c r="J80" s="297">
        <v>120</v>
      </c>
      <c r="K80" s="311"/>
    </row>
    <row r="81" s="1" customFormat="1" ht="15" customHeight="1">
      <c r="B81" s="322"/>
      <c r="C81" s="297" t="s">
        <v>464</v>
      </c>
      <c r="D81" s="297"/>
      <c r="E81" s="297"/>
      <c r="F81" s="320" t="s">
        <v>465</v>
      </c>
      <c r="G81" s="321"/>
      <c r="H81" s="297" t="s">
        <v>466</v>
      </c>
      <c r="I81" s="297" t="s">
        <v>461</v>
      </c>
      <c r="J81" s="297">
        <v>50</v>
      </c>
      <c r="K81" s="311"/>
    </row>
    <row r="82" s="1" customFormat="1" ht="15" customHeight="1">
      <c r="B82" s="322"/>
      <c r="C82" s="297" t="s">
        <v>467</v>
      </c>
      <c r="D82" s="297"/>
      <c r="E82" s="297"/>
      <c r="F82" s="320" t="s">
        <v>459</v>
      </c>
      <c r="G82" s="321"/>
      <c r="H82" s="297" t="s">
        <v>468</v>
      </c>
      <c r="I82" s="297" t="s">
        <v>469</v>
      </c>
      <c r="J82" s="297"/>
      <c r="K82" s="311"/>
    </row>
    <row r="83" s="1" customFormat="1" ht="15" customHeight="1">
      <c r="B83" s="322"/>
      <c r="C83" s="323" t="s">
        <v>470</v>
      </c>
      <c r="D83" s="323"/>
      <c r="E83" s="323"/>
      <c r="F83" s="324" t="s">
        <v>465</v>
      </c>
      <c r="G83" s="323"/>
      <c r="H83" s="323" t="s">
        <v>471</v>
      </c>
      <c r="I83" s="323" t="s">
        <v>461</v>
      </c>
      <c r="J83" s="323">
        <v>15</v>
      </c>
      <c r="K83" s="311"/>
    </row>
    <row r="84" s="1" customFormat="1" ht="15" customHeight="1">
      <c r="B84" s="322"/>
      <c r="C84" s="323" t="s">
        <v>472</v>
      </c>
      <c r="D84" s="323"/>
      <c r="E84" s="323"/>
      <c r="F84" s="324" t="s">
        <v>465</v>
      </c>
      <c r="G84" s="323"/>
      <c r="H84" s="323" t="s">
        <v>473</v>
      </c>
      <c r="I84" s="323" t="s">
        <v>461</v>
      </c>
      <c r="J84" s="323">
        <v>15</v>
      </c>
      <c r="K84" s="311"/>
    </row>
    <row r="85" s="1" customFormat="1" ht="15" customHeight="1">
      <c r="B85" s="322"/>
      <c r="C85" s="323" t="s">
        <v>474</v>
      </c>
      <c r="D85" s="323"/>
      <c r="E85" s="323"/>
      <c r="F85" s="324" t="s">
        <v>465</v>
      </c>
      <c r="G85" s="323"/>
      <c r="H85" s="323" t="s">
        <v>475</v>
      </c>
      <c r="I85" s="323" t="s">
        <v>461</v>
      </c>
      <c r="J85" s="323">
        <v>20</v>
      </c>
      <c r="K85" s="311"/>
    </row>
    <row r="86" s="1" customFormat="1" ht="15" customHeight="1">
      <c r="B86" s="322"/>
      <c r="C86" s="323" t="s">
        <v>476</v>
      </c>
      <c r="D86" s="323"/>
      <c r="E86" s="323"/>
      <c r="F86" s="324" t="s">
        <v>465</v>
      </c>
      <c r="G86" s="323"/>
      <c r="H86" s="323" t="s">
        <v>477</v>
      </c>
      <c r="I86" s="323" t="s">
        <v>461</v>
      </c>
      <c r="J86" s="323">
        <v>20</v>
      </c>
      <c r="K86" s="311"/>
    </row>
    <row r="87" s="1" customFormat="1" ht="15" customHeight="1">
      <c r="B87" s="322"/>
      <c r="C87" s="297" t="s">
        <v>478</v>
      </c>
      <c r="D87" s="297"/>
      <c r="E87" s="297"/>
      <c r="F87" s="320" t="s">
        <v>465</v>
      </c>
      <c r="G87" s="321"/>
      <c r="H87" s="297" t="s">
        <v>479</v>
      </c>
      <c r="I87" s="297" t="s">
        <v>461</v>
      </c>
      <c r="J87" s="297">
        <v>50</v>
      </c>
      <c r="K87" s="311"/>
    </row>
    <row r="88" s="1" customFormat="1" ht="15" customHeight="1">
      <c r="B88" s="322"/>
      <c r="C88" s="297" t="s">
        <v>480</v>
      </c>
      <c r="D88" s="297"/>
      <c r="E88" s="297"/>
      <c r="F88" s="320" t="s">
        <v>465</v>
      </c>
      <c r="G88" s="321"/>
      <c r="H88" s="297" t="s">
        <v>481</v>
      </c>
      <c r="I88" s="297" t="s">
        <v>461</v>
      </c>
      <c r="J88" s="297">
        <v>20</v>
      </c>
      <c r="K88" s="311"/>
    </row>
    <row r="89" s="1" customFormat="1" ht="15" customHeight="1">
      <c r="B89" s="322"/>
      <c r="C89" s="297" t="s">
        <v>482</v>
      </c>
      <c r="D89" s="297"/>
      <c r="E89" s="297"/>
      <c r="F89" s="320" t="s">
        <v>465</v>
      </c>
      <c r="G89" s="321"/>
      <c r="H89" s="297" t="s">
        <v>483</v>
      </c>
      <c r="I89" s="297" t="s">
        <v>461</v>
      </c>
      <c r="J89" s="297">
        <v>20</v>
      </c>
      <c r="K89" s="311"/>
    </row>
    <row r="90" s="1" customFormat="1" ht="15" customHeight="1">
      <c r="B90" s="322"/>
      <c r="C90" s="297" t="s">
        <v>484</v>
      </c>
      <c r="D90" s="297"/>
      <c r="E90" s="297"/>
      <c r="F90" s="320" t="s">
        <v>465</v>
      </c>
      <c r="G90" s="321"/>
      <c r="H90" s="297" t="s">
        <v>485</v>
      </c>
      <c r="I90" s="297" t="s">
        <v>461</v>
      </c>
      <c r="J90" s="297">
        <v>50</v>
      </c>
      <c r="K90" s="311"/>
    </row>
    <row r="91" s="1" customFormat="1" ht="15" customHeight="1">
      <c r="B91" s="322"/>
      <c r="C91" s="297" t="s">
        <v>486</v>
      </c>
      <c r="D91" s="297"/>
      <c r="E91" s="297"/>
      <c r="F91" s="320" t="s">
        <v>465</v>
      </c>
      <c r="G91" s="321"/>
      <c r="H91" s="297" t="s">
        <v>486</v>
      </c>
      <c r="I91" s="297" t="s">
        <v>461</v>
      </c>
      <c r="J91" s="297">
        <v>50</v>
      </c>
      <c r="K91" s="311"/>
    </row>
    <row r="92" s="1" customFormat="1" ht="15" customHeight="1">
      <c r="B92" s="322"/>
      <c r="C92" s="297" t="s">
        <v>487</v>
      </c>
      <c r="D92" s="297"/>
      <c r="E92" s="297"/>
      <c r="F92" s="320" t="s">
        <v>465</v>
      </c>
      <c r="G92" s="321"/>
      <c r="H92" s="297" t="s">
        <v>488</v>
      </c>
      <c r="I92" s="297" t="s">
        <v>461</v>
      </c>
      <c r="J92" s="297">
        <v>255</v>
      </c>
      <c r="K92" s="311"/>
    </row>
    <row r="93" s="1" customFormat="1" ht="15" customHeight="1">
      <c r="B93" s="322"/>
      <c r="C93" s="297" t="s">
        <v>489</v>
      </c>
      <c r="D93" s="297"/>
      <c r="E93" s="297"/>
      <c r="F93" s="320" t="s">
        <v>459</v>
      </c>
      <c r="G93" s="321"/>
      <c r="H93" s="297" t="s">
        <v>490</v>
      </c>
      <c r="I93" s="297" t="s">
        <v>491</v>
      </c>
      <c r="J93" s="297"/>
      <c r="K93" s="311"/>
    </row>
    <row r="94" s="1" customFormat="1" ht="15" customHeight="1">
      <c r="B94" s="322"/>
      <c r="C94" s="297" t="s">
        <v>492</v>
      </c>
      <c r="D94" s="297"/>
      <c r="E94" s="297"/>
      <c r="F94" s="320" t="s">
        <v>459</v>
      </c>
      <c r="G94" s="321"/>
      <c r="H94" s="297" t="s">
        <v>493</v>
      </c>
      <c r="I94" s="297" t="s">
        <v>494</v>
      </c>
      <c r="J94" s="297"/>
      <c r="K94" s="311"/>
    </row>
    <row r="95" s="1" customFormat="1" ht="15" customHeight="1">
      <c r="B95" s="322"/>
      <c r="C95" s="297" t="s">
        <v>495</v>
      </c>
      <c r="D95" s="297"/>
      <c r="E95" s="297"/>
      <c r="F95" s="320" t="s">
        <v>459</v>
      </c>
      <c r="G95" s="321"/>
      <c r="H95" s="297" t="s">
        <v>495</v>
      </c>
      <c r="I95" s="297" t="s">
        <v>494</v>
      </c>
      <c r="J95" s="297"/>
      <c r="K95" s="311"/>
    </row>
    <row r="96" s="1" customFormat="1" ht="15" customHeight="1">
      <c r="B96" s="322"/>
      <c r="C96" s="297" t="s">
        <v>38</v>
      </c>
      <c r="D96" s="297"/>
      <c r="E96" s="297"/>
      <c r="F96" s="320" t="s">
        <v>459</v>
      </c>
      <c r="G96" s="321"/>
      <c r="H96" s="297" t="s">
        <v>496</v>
      </c>
      <c r="I96" s="297" t="s">
        <v>494</v>
      </c>
      <c r="J96" s="297"/>
      <c r="K96" s="311"/>
    </row>
    <row r="97" s="1" customFormat="1" ht="15" customHeight="1">
      <c r="B97" s="322"/>
      <c r="C97" s="297" t="s">
        <v>48</v>
      </c>
      <c r="D97" s="297"/>
      <c r="E97" s="297"/>
      <c r="F97" s="320" t="s">
        <v>459</v>
      </c>
      <c r="G97" s="321"/>
      <c r="H97" s="297" t="s">
        <v>497</v>
      </c>
      <c r="I97" s="297" t="s">
        <v>494</v>
      </c>
      <c r="J97" s="297"/>
      <c r="K97" s="311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5"/>
      <c r="C100" s="305"/>
      <c r="D100" s="305"/>
      <c r="E100" s="305"/>
      <c r="F100" s="305"/>
      <c r="G100" s="305"/>
      <c r="H100" s="305"/>
      <c r="I100" s="305"/>
      <c r="J100" s="305"/>
      <c r="K100" s="305"/>
    </row>
    <row r="101" s="1" customFormat="1" ht="7.5" customHeight="1">
      <c r="B101" s="306"/>
      <c r="C101" s="307"/>
      <c r="D101" s="307"/>
      <c r="E101" s="307"/>
      <c r="F101" s="307"/>
      <c r="G101" s="307"/>
      <c r="H101" s="307"/>
      <c r="I101" s="307"/>
      <c r="J101" s="307"/>
      <c r="K101" s="308"/>
    </row>
    <row r="102" s="1" customFormat="1" ht="45" customHeight="1">
      <c r="B102" s="309"/>
      <c r="C102" s="310" t="s">
        <v>498</v>
      </c>
      <c r="D102" s="310"/>
      <c r="E102" s="310"/>
      <c r="F102" s="310"/>
      <c r="G102" s="310"/>
      <c r="H102" s="310"/>
      <c r="I102" s="310"/>
      <c r="J102" s="310"/>
      <c r="K102" s="311"/>
    </row>
    <row r="103" s="1" customFormat="1" ht="17.25" customHeight="1">
      <c r="B103" s="309"/>
      <c r="C103" s="312" t="s">
        <v>453</v>
      </c>
      <c r="D103" s="312"/>
      <c r="E103" s="312"/>
      <c r="F103" s="312" t="s">
        <v>454</v>
      </c>
      <c r="G103" s="313"/>
      <c r="H103" s="312" t="s">
        <v>54</v>
      </c>
      <c r="I103" s="312" t="s">
        <v>57</v>
      </c>
      <c r="J103" s="312" t="s">
        <v>455</v>
      </c>
      <c r="K103" s="311"/>
    </row>
    <row r="104" s="1" customFormat="1" ht="17.25" customHeight="1">
      <c r="B104" s="309"/>
      <c r="C104" s="314" t="s">
        <v>456</v>
      </c>
      <c r="D104" s="314"/>
      <c r="E104" s="314"/>
      <c r="F104" s="315" t="s">
        <v>457</v>
      </c>
      <c r="G104" s="316"/>
      <c r="H104" s="314"/>
      <c r="I104" s="314"/>
      <c r="J104" s="314" t="s">
        <v>458</v>
      </c>
      <c r="K104" s="311"/>
    </row>
    <row r="105" s="1" customFormat="1" ht="5.25" customHeight="1">
      <c r="B105" s="309"/>
      <c r="C105" s="312"/>
      <c r="D105" s="312"/>
      <c r="E105" s="312"/>
      <c r="F105" s="312"/>
      <c r="G105" s="330"/>
      <c r="H105" s="312"/>
      <c r="I105" s="312"/>
      <c r="J105" s="312"/>
      <c r="K105" s="311"/>
    </row>
    <row r="106" s="1" customFormat="1" ht="15" customHeight="1">
      <c r="B106" s="309"/>
      <c r="C106" s="297" t="s">
        <v>53</v>
      </c>
      <c r="D106" s="319"/>
      <c r="E106" s="319"/>
      <c r="F106" s="320" t="s">
        <v>459</v>
      </c>
      <c r="G106" s="297"/>
      <c r="H106" s="297" t="s">
        <v>499</v>
      </c>
      <c r="I106" s="297" t="s">
        <v>461</v>
      </c>
      <c r="J106" s="297">
        <v>20</v>
      </c>
      <c r="K106" s="311"/>
    </row>
    <row r="107" s="1" customFormat="1" ht="15" customHeight="1">
      <c r="B107" s="309"/>
      <c r="C107" s="297" t="s">
        <v>462</v>
      </c>
      <c r="D107" s="297"/>
      <c r="E107" s="297"/>
      <c r="F107" s="320" t="s">
        <v>459</v>
      </c>
      <c r="G107" s="297"/>
      <c r="H107" s="297" t="s">
        <v>499</v>
      </c>
      <c r="I107" s="297" t="s">
        <v>461</v>
      </c>
      <c r="J107" s="297">
        <v>120</v>
      </c>
      <c r="K107" s="311"/>
    </row>
    <row r="108" s="1" customFormat="1" ht="15" customHeight="1">
      <c r="B108" s="322"/>
      <c r="C108" s="297" t="s">
        <v>464</v>
      </c>
      <c r="D108" s="297"/>
      <c r="E108" s="297"/>
      <c r="F108" s="320" t="s">
        <v>465</v>
      </c>
      <c r="G108" s="297"/>
      <c r="H108" s="297" t="s">
        <v>499</v>
      </c>
      <c r="I108" s="297" t="s">
        <v>461</v>
      </c>
      <c r="J108" s="297">
        <v>50</v>
      </c>
      <c r="K108" s="311"/>
    </row>
    <row r="109" s="1" customFormat="1" ht="15" customHeight="1">
      <c r="B109" s="322"/>
      <c r="C109" s="297" t="s">
        <v>467</v>
      </c>
      <c r="D109" s="297"/>
      <c r="E109" s="297"/>
      <c r="F109" s="320" t="s">
        <v>459</v>
      </c>
      <c r="G109" s="297"/>
      <c r="H109" s="297" t="s">
        <v>499</v>
      </c>
      <c r="I109" s="297" t="s">
        <v>469</v>
      </c>
      <c r="J109" s="297"/>
      <c r="K109" s="311"/>
    </row>
    <row r="110" s="1" customFormat="1" ht="15" customHeight="1">
      <c r="B110" s="322"/>
      <c r="C110" s="297" t="s">
        <v>478</v>
      </c>
      <c r="D110" s="297"/>
      <c r="E110" s="297"/>
      <c r="F110" s="320" t="s">
        <v>465</v>
      </c>
      <c r="G110" s="297"/>
      <c r="H110" s="297" t="s">
        <v>499</v>
      </c>
      <c r="I110" s="297" t="s">
        <v>461</v>
      </c>
      <c r="J110" s="297">
        <v>50</v>
      </c>
      <c r="K110" s="311"/>
    </row>
    <row r="111" s="1" customFormat="1" ht="15" customHeight="1">
      <c r="B111" s="322"/>
      <c r="C111" s="297" t="s">
        <v>486</v>
      </c>
      <c r="D111" s="297"/>
      <c r="E111" s="297"/>
      <c r="F111" s="320" t="s">
        <v>465</v>
      </c>
      <c r="G111" s="297"/>
      <c r="H111" s="297" t="s">
        <v>499</v>
      </c>
      <c r="I111" s="297" t="s">
        <v>461</v>
      </c>
      <c r="J111" s="297">
        <v>50</v>
      </c>
      <c r="K111" s="311"/>
    </row>
    <row r="112" s="1" customFormat="1" ht="15" customHeight="1">
      <c r="B112" s="322"/>
      <c r="C112" s="297" t="s">
        <v>484</v>
      </c>
      <c r="D112" s="297"/>
      <c r="E112" s="297"/>
      <c r="F112" s="320" t="s">
        <v>465</v>
      </c>
      <c r="G112" s="297"/>
      <c r="H112" s="297" t="s">
        <v>499</v>
      </c>
      <c r="I112" s="297" t="s">
        <v>461</v>
      </c>
      <c r="J112" s="297">
        <v>50</v>
      </c>
      <c r="K112" s="311"/>
    </row>
    <row r="113" s="1" customFormat="1" ht="15" customHeight="1">
      <c r="B113" s="322"/>
      <c r="C113" s="297" t="s">
        <v>53</v>
      </c>
      <c r="D113" s="297"/>
      <c r="E113" s="297"/>
      <c r="F113" s="320" t="s">
        <v>459</v>
      </c>
      <c r="G113" s="297"/>
      <c r="H113" s="297" t="s">
        <v>500</v>
      </c>
      <c r="I113" s="297" t="s">
        <v>461</v>
      </c>
      <c r="J113" s="297">
        <v>20</v>
      </c>
      <c r="K113" s="311"/>
    </row>
    <row r="114" s="1" customFormat="1" ht="15" customHeight="1">
      <c r="B114" s="322"/>
      <c r="C114" s="297" t="s">
        <v>501</v>
      </c>
      <c r="D114" s="297"/>
      <c r="E114" s="297"/>
      <c r="F114" s="320" t="s">
        <v>459</v>
      </c>
      <c r="G114" s="297"/>
      <c r="H114" s="297" t="s">
        <v>502</v>
      </c>
      <c r="I114" s="297" t="s">
        <v>461</v>
      </c>
      <c r="J114" s="297">
        <v>120</v>
      </c>
      <c r="K114" s="311"/>
    </row>
    <row r="115" s="1" customFormat="1" ht="15" customHeight="1">
      <c r="B115" s="322"/>
      <c r="C115" s="297" t="s">
        <v>38</v>
      </c>
      <c r="D115" s="297"/>
      <c r="E115" s="297"/>
      <c r="F115" s="320" t="s">
        <v>459</v>
      </c>
      <c r="G115" s="297"/>
      <c r="H115" s="297" t="s">
        <v>503</v>
      </c>
      <c r="I115" s="297" t="s">
        <v>494</v>
      </c>
      <c r="J115" s="297"/>
      <c r="K115" s="311"/>
    </row>
    <row r="116" s="1" customFormat="1" ht="15" customHeight="1">
      <c r="B116" s="322"/>
      <c r="C116" s="297" t="s">
        <v>48</v>
      </c>
      <c r="D116" s="297"/>
      <c r="E116" s="297"/>
      <c r="F116" s="320" t="s">
        <v>459</v>
      </c>
      <c r="G116" s="297"/>
      <c r="H116" s="297" t="s">
        <v>504</v>
      </c>
      <c r="I116" s="297" t="s">
        <v>494</v>
      </c>
      <c r="J116" s="297"/>
      <c r="K116" s="311"/>
    </row>
    <row r="117" s="1" customFormat="1" ht="15" customHeight="1">
      <c r="B117" s="322"/>
      <c r="C117" s="297" t="s">
        <v>57</v>
      </c>
      <c r="D117" s="297"/>
      <c r="E117" s="297"/>
      <c r="F117" s="320" t="s">
        <v>459</v>
      </c>
      <c r="G117" s="297"/>
      <c r="H117" s="297" t="s">
        <v>505</v>
      </c>
      <c r="I117" s="297" t="s">
        <v>506</v>
      </c>
      <c r="J117" s="297"/>
      <c r="K117" s="311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333"/>
      <c r="D119" s="333"/>
      <c r="E119" s="333"/>
      <c r="F119" s="334"/>
      <c r="G119" s="333"/>
      <c r="H119" s="333"/>
      <c r="I119" s="333"/>
      <c r="J119" s="333"/>
      <c r="K119" s="332"/>
    </row>
    <row r="120" s="1" customFormat="1" ht="18.75" customHeight="1">
      <c r="B120" s="305"/>
      <c r="C120" s="305"/>
      <c r="D120" s="305"/>
      <c r="E120" s="305"/>
      <c r="F120" s="305"/>
      <c r="G120" s="305"/>
      <c r="H120" s="305"/>
      <c r="I120" s="305"/>
      <c r="J120" s="305"/>
      <c r="K120" s="305"/>
    </row>
    <row r="121" s="1" customFormat="1" ht="7.5" customHeight="1">
      <c r="B121" s="335"/>
      <c r="C121" s="336"/>
      <c r="D121" s="336"/>
      <c r="E121" s="336"/>
      <c r="F121" s="336"/>
      <c r="G121" s="336"/>
      <c r="H121" s="336"/>
      <c r="I121" s="336"/>
      <c r="J121" s="336"/>
      <c r="K121" s="337"/>
    </row>
    <row r="122" s="1" customFormat="1" ht="45" customHeight="1">
      <c r="B122" s="338"/>
      <c r="C122" s="288" t="s">
        <v>507</v>
      </c>
      <c r="D122" s="288"/>
      <c r="E122" s="288"/>
      <c r="F122" s="288"/>
      <c r="G122" s="288"/>
      <c r="H122" s="288"/>
      <c r="I122" s="288"/>
      <c r="J122" s="288"/>
      <c r="K122" s="339"/>
    </row>
    <row r="123" s="1" customFormat="1" ht="17.25" customHeight="1">
      <c r="B123" s="340"/>
      <c r="C123" s="312" t="s">
        <v>453</v>
      </c>
      <c r="D123" s="312"/>
      <c r="E123" s="312"/>
      <c r="F123" s="312" t="s">
        <v>454</v>
      </c>
      <c r="G123" s="313"/>
      <c r="H123" s="312" t="s">
        <v>54</v>
      </c>
      <c r="I123" s="312" t="s">
        <v>57</v>
      </c>
      <c r="J123" s="312" t="s">
        <v>455</v>
      </c>
      <c r="K123" s="341"/>
    </row>
    <row r="124" s="1" customFormat="1" ht="17.25" customHeight="1">
      <c r="B124" s="340"/>
      <c r="C124" s="314" t="s">
        <v>456</v>
      </c>
      <c r="D124" s="314"/>
      <c r="E124" s="314"/>
      <c r="F124" s="315" t="s">
        <v>457</v>
      </c>
      <c r="G124" s="316"/>
      <c r="H124" s="314"/>
      <c r="I124" s="314"/>
      <c r="J124" s="314" t="s">
        <v>458</v>
      </c>
      <c r="K124" s="341"/>
    </row>
    <row r="125" s="1" customFormat="1" ht="5.25" customHeight="1">
      <c r="B125" s="342"/>
      <c r="C125" s="317"/>
      <c r="D125" s="317"/>
      <c r="E125" s="317"/>
      <c r="F125" s="317"/>
      <c r="G125" s="343"/>
      <c r="H125" s="317"/>
      <c r="I125" s="317"/>
      <c r="J125" s="317"/>
      <c r="K125" s="344"/>
    </row>
    <row r="126" s="1" customFormat="1" ht="15" customHeight="1">
      <c r="B126" s="342"/>
      <c r="C126" s="297" t="s">
        <v>462</v>
      </c>
      <c r="D126" s="319"/>
      <c r="E126" s="319"/>
      <c r="F126" s="320" t="s">
        <v>459</v>
      </c>
      <c r="G126" s="297"/>
      <c r="H126" s="297" t="s">
        <v>499</v>
      </c>
      <c r="I126" s="297" t="s">
        <v>461</v>
      </c>
      <c r="J126" s="297">
        <v>120</v>
      </c>
      <c r="K126" s="345"/>
    </row>
    <row r="127" s="1" customFormat="1" ht="15" customHeight="1">
      <c r="B127" s="342"/>
      <c r="C127" s="297" t="s">
        <v>508</v>
      </c>
      <c r="D127" s="297"/>
      <c r="E127" s="297"/>
      <c r="F127" s="320" t="s">
        <v>459</v>
      </c>
      <c r="G127" s="297"/>
      <c r="H127" s="297" t="s">
        <v>509</v>
      </c>
      <c r="I127" s="297" t="s">
        <v>461</v>
      </c>
      <c r="J127" s="297" t="s">
        <v>510</v>
      </c>
      <c r="K127" s="345"/>
    </row>
    <row r="128" s="1" customFormat="1" ht="15" customHeight="1">
      <c r="B128" s="342"/>
      <c r="C128" s="297" t="s">
        <v>85</v>
      </c>
      <c r="D128" s="297"/>
      <c r="E128" s="297"/>
      <c r="F128" s="320" t="s">
        <v>459</v>
      </c>
      <c r="G128" s="297"/>
      <c r="H128" s="297" t="s">
        <v>511</v>
      </c>
      <c r="I128" s="297" t="s">
        <v>461</v>
      </c>
      <c r="J128" s="297" t="s">
        <v>510</v>
      </c>
      <c r="K128" s="345"/>
    </row>
    <row r="129" s="1" customFormat="1" ht="15" customHeight="1">
      <c r="B129" s="342"/>
      <c r="C129" s="297" t="s">
        <v>470</v>
      </c>
      <c r="D129" s="297"/>
      <c r="E129" s="297"/>
      <c r="F129" s="320" t="s">
        <v>465</v>
      </c>
      <c r="G129" s="297"/>
      <c r="H129" s="297" t="s">
        <v>471</v>
      </c>
      <c r="I129" s="297" t="s">
        <v>461</v>
      </c>
      <c r="J129" s="297">
        <v>15</v>
      </c>
      <c r="K129" s="345"/>
    </row>
    <row r="130" s="1" customFormat="1" ht="15" customHeight="1">
      <c r="B130" s="342"/>
      <c r="C130" s="323" t="s">
        <v>472</v>
      </c>
      <c r="D130" s="323"/>
      <c r="E130" s="323"/>
      <c r="F130" s="324" t="s">
        <v>465</v>
      </c>
      <c r="G130" s="323"/>
      <c r="H130" s="323" t="s">
        <v>473</v>
      </c>
      <c r="I130" s="323" t="s">
        <v>461</v>
      </c>
      <c r="J130" s="323">
        <v>15</v>
      </c>
      <c r="K130" s="345"/>
    </row>
    <row r="131" s="1" customFormat="1" ht="15" customHeight="1">
      <c r="B131" s="342"/>
      <c r="C131" s="323" t="s">
        <v>474</v>
      </c>
      <c r="D131" s="323"/>
      <c r="E131" s="323"/>
      <c r="F131" s="324" t="s">
        <v>465</v>
      </c>
      <c r="G131" s="323"/>
      <c r="H131" s="323" t="s">
        <v>475</v>
      </c>
      <c r="I131" s="323" t="s">
        <v>461</v>
      </c>
      <c r="J131" s="323">
        <v>20</v>
      </c>
      <c r="K131" s="345"/>
    </row>
    <row r="132" s="1" customFormat="1" ht="15" customHeight="1">
      <c r="B132" s="342"/>
      <c r="C132" s="323" t="s">
        <v>476</v>
      </c>
      <c r="D132" s="323"/>
      <c r="E132" s="323"/>
      <c r="F132" s="324" t="s">
        <v>465</v>
      </c>
      <c r="G132" s="323"/>
      <c r="H132" s="323" t="s">
        <v>477</v>
      </c>
      <c r="I132" s="323" t="s">
        <v>461</v>
      </c>
      <c r="J132" s="323">
        <v>20</v>
      </c>
      <c r="K132" s="345"/>
    </row>
    <row r="133" s="1" customFormat="1" ht="15" customHeight="1">
      <c r="B133" s="342"/>
      <c r="C133" s="297" t="s">
        <v>464</v>
      </c>
      <c r="D133" s="297"/>
      <c r="E133" s="297"/>
      <c r="F133" s="320" t="s">
        <v>465</v>
      </c>
      <c r="G133" s="297"/>
      <c r="H133" s="297" t="s">
        <v>499</v>
      </c>
      <c r="I133" s="297" t="s">
        <v>461</v>
      </c>
      <c r="J133" s="297">
        <v>50</v>
      </c>
      <c r="K133" s="345"/>
    </row>
    <row r="134" s="1" customFormat="1" ht="15" customHeight="1">
      <c r="B134" s="342"/>
      <c r="C134" s="297" t="s">
        <v>478</v>
      </c>
      <c r="D134" s="297"/>
      <c r="E134" s="297"/>
      <c r="F134" s="320" t="s">
        <v>465</v>
      </c>
      <c r="G134" s="297"/>
      <c r="H134" s="297" t="s">
        <v>499</v>
      </c>
      <c r="I134" s="297" t="s">
        <v>461</v>
      </c>
      <c r="J134" s="297">
        <v>50</v>
      </c>
      <c r="K134" s="345"/>
    </row>
    <row r="135" s="1" customFormat="1" ht="15" customHeight="1">
      <c r="B135" s="342"/>
      <c r="C135" s="297" t="s">
        <v>484</v>
      </c>
      <c r="D135" s="297"/>
      <c r="E135" s="297"/>
      <c r="F135" s="320" t="s">
        <v>465</v>
      </c>
      <c r="G135" s="297"/>
      <c r="H135" s="297" t="s">
        <v>499</v>
      </c>
      <c r="I135" s="297" t="s">
        <v>461</v>
      </c>
      <c r="J135" s="297">
        <v>50</v>
      </c>
      <c r="K135" s="345"/>
    </row>
    <row r="136" s="1" customFormat="1" ht="15" customHeight="1">
      <c r="B136" s="342"/>
      <c r="C136" s="297" t="s">
        <v>486</v>
      </c>
      <c r="D136" s="297"/>
      <c r="E136" s="297"/>
      <c r="F136" s="320" t="s">
        <v>465</v>
      </c>
      <c r="G136" s="297"/>
      <c r="H136" s="297" t="s">
        <v>499</v>
      </c>
      <c r="I136" s="297" t="s">
        <v>461</v>
      </c>
      <c r="J136" s="297">
        <v>50</v>
      </c>
      <c r="K136" s="345"/>
    </row>
    <row r="137" s="1" customFormat="1" ht="15" customHeight="1">
      <c r="B137" s="342"/>
      <c r="C137" s="297" t="s">
        <v>487</v>
      </c>
      <c r="D137" s="297"/>
      <c r="E137" s="297"/>
      <c r="F137" s="320" t="s">
        <v>465</v>
      </c>
      <c r="G137" s="297"/>
      <c r="H137" s="297" t="s">
        <v>512</v>
      </c>
      <c r="I137" s="297" t="s">
        <v>461</v>
      </c>
      <c r="J137" s="297">
        <v>255</v>
      </c>
      <c r="K137" s="345"/>
    </row>
    <row r="138" s="1" customFormat="1" ht="15" customHeight="1">
      <c r="B138" s="342"/>
      <c r="C138" s="297" t="s">
        <v>489</v>
      </c>
      <c r="D138" s="297"/>
      <c r="E138" s="297"/>
      <c r="F138" s="320" t="s">
        <v>459</v>
      </c>
      <c r="G138" s="297"/>
      <c r="H138" s="297" t="s">
        <v>513</v>
      </c>
      <c r="I138" s="297" t="s">
        <v>491</v>
      </c>
      <c r="J138" s="297"/>
      <c r="K138" s="345"/>
    </row>
    <row r="139" s="1" customFormat="1" ht="15" customHeight="1">
      <c r="B139" s="342"/>
      <c r="C139" s="297" t="s">
        <v>492</v>
      </c>
      <c r="D139" s="297"/>
      <c r="E139" s="297"/>
      <c r="F139" s="320" t="s">
        <v>459</v>
      </c>
      <c r="G139" s="297"/>
      <c r="H139" s="297" t="s">
        <v>514</v>
      </c>
      <c r="I139" s="297" t="s">
        <v>494</v>
      </c>
      <c r="J139" s="297"/>
      <c r="K139" s="345"/>
    </row>
    <row r="140" s="1" customFormat="1" ht="15" customHeight="1">
      <c r="B140" s="342"/>
      <c r="C140" s="297" t="s">
        <v>495</v>
      </c>
      <c r="D140" s="297"/>
      <c r="E140" s="297"/>
      <c r="F140" s="320" t="s">
        <v>459</v>
      </c>
      <c r="G140" s="297"/>
      <c r="H140" s="297" t="s">
        <v>495</v>
      </c>
      <c r="I140" s="297" t="s">
        <v>494</v>
      </c>
      <c r="J140" s="297"/>
      <c r="K140" s="345"/>
    </row>
    <row r="141" s="1" customFormat="1" ht="15" customHeight="1">
      <c r="B141" s="342"/>
      <c r="C141" s="297" t="s">
        <v>38</v>
      </c>
      <c r="D141" s="297"/>
      <c r="E141" s="297"/>
      <c r="F141" s="320" t="s">
        <v>459</v>
      </c>
      <c r="G141" s="297"/>
      <c r="H141" s="297" t="s">
        <v>515</v>
      </c>
      <c r="I141" s="297" t="s">
        <v>494</v>
      </c>
      <c r="J141" s="297"/>
      <c r="K141" s="345"/>
    </row>
    <row r="142" s="1" customFormat="1" ht="15" customHeight="1">
      <c r="B142" s="342"/>
      <c r="C142" s="297" t="s">
        <v>516</v>
      </c>
      <c r="D142" s="297"/>
      <c r="E142" s="297"/>
      <c r="F142" s="320" t="s">
        <v>459</v>
      </c>
      <c r="G142" s="297"/>
      <c r="H142" s="297" t="s">
        <v>517</v>
      </c>
      <c r="I142" s="297" t="s">
        <v>494</v>
      </c>
      <c r="J142" s="297"/>
      <c r="K142" s="345"/>
    </row>
    <row r="143" s="1" customFormat="1" ht="15" customHeight="1">
      <c r="B143" s="346"/>
      <c r="C143" s="347"/>
      <c r="D143" s="347"/>
      <c r="E143" s="347"/>
      <c r="F143" s="347"/>
      <c r="G143" s="347"/>
      <c r="H143" s="347"/>
      <c r="I143" s="347"/>
      <c r="J143" s="347"/>
      <c r="K143" s="348"/>
    </row>
    <row r="144" s="1" customFormat="1" ht="18.75" customHeight="1">
      <c r="B144" s="333"/>
      <c r="C144" s="333"/>
      <c r="D144" s="333"/>
      <c r="E144" s="333"/>
      <c r="F144" s="334"/>
      <c r="G144" s="333"/>
      <c r="H144" s="333"/>
      <c r="I144" s="333"/>
      <c r="J144" s="333"/>
      <c r="K144" s="333"/>
    </row>
    <row r="145" s="1" customFormat="1" ht="18.75" customHeight="1">
      <c r="B145" s="305"/>
      <c r="C145" s="305"/>
      <c r="D145" s="305"/>
      <c r="E145" s="305"/>
      <c r="F145" s="305"/>
      <c r="G145" s="305"/>
      <c r="H145" s="305"/>
      <c r="I145" s="305"/>
      <c r="J145" s="305"/>
      <c r="K145" s="305"/>
    </row>
    <row r="146" s="1" customFormat="1" ht="7.5" customHeight="1">
      <c r="B146" s="306"/>
      <c r="C146" s="307"/>
      <c r="D146" s="307"/>
      <c r="E146" s="307"/>
      <c r="F146" s="307"/>
      <c r="G146" s="307"/>
      <c r="H146" s="307"/>
      <c r="I146" s="307"/>
      <c r="J146" s="307"/>
      <c r="K146" s="308"/>
    </row>
    <row r="147" s="1" customFormat="1" ht="45" customHeight="1">
      <c r="B147" s="309"/>
      <c r="C147" s="310" t="s">
        <v>518</v>
      </c>
      <c r="D147" s="310"/>
      <c r="E147" s="310"/>
      <c r="F147" s="310"/>
      <c r="G147" s="310"/>
      <c r="H147" s="310"/>
      <c r="I147" s="310"/>
      <c r="J147" s="310"/>
      <c r="K147" s="311"/>
    </row>
    <row r="148" s="1" customFormat="1" ht="17.25" customHeight="1">
      <c r="B148" s="309"/>
      <c r="C148" s="312" t="s">
        <v>453</v>
      </c>
      <c r="D148" s="312"/>
      <c r="E148" s="312"/>
      <c r="F148" s="312" t="s">
        <v>454</v>
      </c>
      <c r="G148" s="313"/>
      <c r="H148" s="312" t="s">
        <v>54</v>
      </c>
      <c r="I148" s="312" t="s">
        <v>57</v>
      </c>
      <c r="J148" s="312" t="s">
        <v>455</v>
      </c>
      <c r="K148" s="311"/>
    </row>
    <row r="149" s="1" customFormat="1" ht="17.25" customHeight="1">
      <c r="B149" s="309"/>
      <c r="C149" s="314" t="s">
        <v>456</v>
      </c>
      <c r="D149" s="314"/>
      <c r="E149" s="314"/>
      <c r="F149" s="315" t="s">
        <v>457</v>
      </c>
      <c r="G149" s="316"/>
      <c r="H149" s="314"/>
      <c r="I149" s="314"/>
      <c r="J149" s="314" t="s">
        <v>458</v>
      </c>
      <c r="K149" s="311"/>
    </row>
    <row r="150" s="1" customFormat="1" ht="5.25" customHeight="1">
      <c r="B150" s="322"/>
      <c r="C150" s="317"/>
      <c r="D150" s="317"/>
      <c r="E150" s="317"/>
      <c r="F150" s="317"/>
      <c r="G150" s="318"/>
      <c r="H150" s="317"/>
      <c r="I150" s="317"/>
      <c r="J150" s="317"/>
      <c r="K150" s="345"/>
    </row>
    <row r="151" s="1" customFormat="1" ht="15" customHeight="1">
      <c r="B151" s="322"/>
      <c r="C151" s="349" t="s">
        <v>462</v>
      </c>
      <c r="D151" s="297"/>
      <c r="E151" s="297"/>
      <c r="F151" s="350" t="s">
        <v>459</v>
      </c>
      <c r="G151" s="297"/>
      <c r="H151" s="349" t="s">
        <v>499</v>
      </c>
      <c r="I151" s="349" t="s">
        <v>461</v>
      </c>
      <c r="J151" s="349">
        <v>120</v>
      </c>
      <c r="K151" s="345"/>
    </row>
    <row r="152" s="1" customFormat="1" ht="15" customHeight="1">
      <c r="B152" s="322"/>
      <c r="C152" s="349" t="s">
        <v>508</v>
      </c>
      <c r="D152" s="297"/>
      <c r="E152" s="297"/>
      <c r="F152" s="350" t="s">
        <v>459</v>
      </c>
      <c r="G152" s="297"/>
      <c r="H152" s="349" t="s">
        <v>519</v>
      </c>
      <c r="I152" s="349" t="s">
        <v>461</v>
      </c>
      <c r="J152" s="349" t="s">
        <v>510</v>
      </c>
      <c r="K152" s="345"/>
    </row>
    <row r="153" s="1" customFormat="1" ht="15" customHeight="1">
      <c r="B153" s="322"/>
      <c r="C153" s="349" t="s">
        <v>85</v>
      </c>
      <c r="D153" s="297"/>
      <c r="E153" s="297"/>
      <c r="F153" s="350" t="s">
        <v>459</v>
      </c>
      <c r="G153" s="297"/>
      <c r="H153" s="349" t="s">
        <v>520</v>
      </c>
      <c r="I153" s="349" t="s">
        <v>461</v>
      </c>
      <c r="J153" s="349" t="s">
        <v>510</v>
      </c>
      <c r="K153" s="345"/>
    </row>
    <row r="154" s="1" customFormat="1" ht="15" customHeight="1">
      <c r="B154" s="322"/>
      <c r="C154" s="349" t="s">
        <v>464</v>
      </c>
      <c r="D154" s="297"/>
      <c r="E154" s="297"/>
      <c r="F154" s="350" t="s">
        <v>465</v>
      </c>
      <c r="G154" s="297"/>
      <c r="H154" s="349" t="s">
        <v>499</v>
      </c>
      <c r="I154" s="349" t="s">
        <v>461</v>
      </c>
      <c r="J154" s="349">
        <v>50</v>
      </c>
      <c r="K154" s="345"/>
    </row>
    <row r="155" s="1" customFormat="1" ht="15" customHeight="1">
      <c r="B155" s="322"/>
      <c r="C155" s="349" t="s">
        <v>467</v>
      </c>
      <c r="D155" s="297"/>
      <c r="E155" s="297"/>
      <c r="F155" s="350" t="s">
        <v>459</v>
      </c>
      <c r="G155" s="297"/>
      <c r="H155" s="349" t="s">
        <v>499</v>
      </c>
      <c r="I155" s="349" t="s">
        <v>469</v>
      </c>
      <c r="J155" s="349"/>
      <c r="K155" s="345"/>
    </row>
    <row r="156" s="1" customFormat="1" ht="15" customHeight="1">
      <c r="B156" s="322"/>
      <c r="C156" s="349" t="s">
        <v>478</v>
      </c>
      <c r="D156" s="297"/>
      <c r="E156" s="297"/>
      <c r="F156" s="350" t="s">
        <v>465</v>
      </c>
      <c r="G156" s="297"/>
      <c r="H156" s="349" t="s">
        <v>499</v>
      </c>
      <c r="I156" s="349" t="s">
        <v>461</v>
      </c>
      <c r="J156" s="349">
        <v>50</v>
      </c>
      <c r="K156" s="345"/>
    </row>
    <row r="157" s="1" customFormat="1" ht="15" customHeight="1">
      <c r="B157" s="322"/>
      <c r="C157" s="349" t="s">
        <v>486</v>
      </c>
      <c r="D157" s="297"/>
      <c r="E157" s="297"/>
      <c r="F157" s="350" t="s">
        <v>465</v>
      </c>
      <c r="G157" s="297"/>
      <c r="H157" s="349" t="s">
        <v>499</v>
      </c>
      <c r="I157" s="349" t="s">
        <v>461</v>
      </c>
      <c r="J157" s="349">
        <v>50</v>
      </c>
      <c r="K157" s="345"/>
    </row>
    <row r="158" s="1" customFormat="1" ht="15" customHeight="1">
      <c r="B158" s="322"/>
      <c r="C158" s="349" t="s">
        <v>484</v>
      </c>
      <c r="D158" s="297"/>
      <c r="E158" s="297"/>
      <c r="F158" s="350" t="s">
        <v>465</v>
      </c>
      <c r="G158" s="297"/>
      <c r="H158" s="349" t="s">
        <v>499</v>
      </c>
      <c r="I158" s="349" t="s">
        <v>461</v>
      </c>
      <c r="J158" s="349">
        <v>50</v>
      </c>
      <c r="K158" s="345"/>
    </row>
    <row r="159" s="1" customFormat="1" ht="15" customHeight="1">
      <c r="B159" s="322"/>
      <c r="C159" s="349" t="s">
        <v>96</v>
      </c>
      <c r="D159" s="297"/>
      <c r="E159" s="297"/>
      <c r="F159" s="350" t="s">
        <v>459</v>
      </c>
      <c r="G159" s="297"/>
      <c r="H159" s="349" t="s">
        <v>521</v>
      </c>
      <c r="I159" s="349" t="s">
        <v>461</v>
      </c>
      <c r="J159" s="349" t="s">
        <v>522</v>
      </c>
      <c r="K159" s="345"/>
    </row>
    <row r="160" s="1" customFormat="1" ht="15" customHeight="1">
      <c r="B160" s="322"/>
      <c r="C160" s="349" t="s">
        <v>523</v>
      </c>
      <c r="D160" s="297"/>
      <c r="E160" s="297"/>
      <c r="F160" s="350" t="s">
        <v>459</v>
      </c>
      <c r="G160" s="297"/>
      <c r="H160" s="349" t="s">
        <v>524</v>
      </c>
      <c r="I160" s="349" t="s">
        <v>494</v>
      </c>
      <c r="J160" s="349"/>
      <c r="K160" s="345"/>
    </row>
    <row r="161" s="1" customFormat="1" ht="15" customHeight="1">
      <c r="B161" s="351"/>
      <c r="C161" s="331"/>
      <c r="D161" s="331"/>
      <c r="E161" s="331"/>
      <c r="F161" s="331"/>
      <c r="G161" s="331"/>
      <c r="H161" s="331"/>
      <c r="I161" s="331"/>
      <c r="J161" s="331"/>
      <c r="K161" s="352"/>
    </row>
    <row r="162" s="1" customFormat="1" ht="18.75" customHeight="1">
      <c r="B162" s="333"/>
      <c r="C162" s="343"/>
      <c r="D162" s="343"/>
      <c r="E162" s="343"/>
      <c r="F162" s="353"/>
      <c r="G162" s="343"/>
      <c r="H162" s="343"/>
      <c r="I162" s="343"/>
      <c r="J162" s="343"/>
      <c r="K162" s="333"/>
    </row>
    <row r="163" s="1" customFormat="1" ht="18.75" customHeight="1">
      <c r="B163" s="305"/>
      <c r="C163" s="305"/>
      <c r="D163" s="305"/>
      <c r="E163" s="305"/>
      <c r="F163" s="305"/>
      <c r="G163" s="305"/>
      <c r="H163" s="305"/>
      <c r="I163" s="305"/>
      <c r="J163" s="305"/>
      <c r="K163" s="305"/>
    </row>
    <row r="164" s="1" customFormat="1" ht="7.5" customHeight="1">
      <c r="B164" s="284"/>
      <c r="C164" s="285"/>
      <c r="D164" s="285"/>
      <c r="E164" s="285"/>
      <c r="F164" s="285"/>
      <c r="G164" s="285"/>
      <c r="H164" s="285"/>
      <c r="I164" s="285"/>
      <c r="J164" s="285"/>
      <c r="K164" s="286"/>
    </row>
    <row r="165" s="1" customFormat="1" ht="45" customHeight="1">
      <c r="B165" s="287"/>
      <c r="C165" s="288" t="s">
        <v>525</v>
      </c>
      <c r="D165" s="288"/>
      <c r="E165" s="288"/>
      <c r="F165" s="288"/>
      <c r="G165" s="288"/>
      <c r="H165" s="288"/>
      <c r="I165" s="288"/>
      <c r="J165" s="288"/>
      <c r="K165" s="289"/>
    </row>
    <row r="166" s="1" customFormat="1" ht="17.25" customHeight="1">
      <c r="B166" s="287"/>
      <c r="C166" s="312" t="s">
        <v>453</v>
      </c>
      <c r="D166" s="312"/>
      <c r="E166" s="312"/>
      <c r="F166" s="312" t="s">
        <v>454</v>
      </c>
      <c r="G166" s="354"/>
      <c r="H166" s="355" t="s">
        <v>54</v>
      </c>
      <c r="I166" s="355" t="s">
        <v>57</v>
      </c>
      <c r="J166" s="312" t="s">
        <v>455</v>
      </c>
      <c r="K166" s="289"/>
    </row>
    <row r="167" s="1" customFormat="1" ht="17.25" customHeight="1">
      <c r="B167" s="290"/>
      <c r="C167" s="314" t="s">
        <v>456</v>
      </c>
      <c r="D167" s="314"/>
      <c r="E167" s="314"/>
      <c r="F167" s="315" t="s">
        <v>457</v>
      </c>
      <c r="G167" s="356"/>
      <c r="H167" s="357"/>
      <c r="I167" s="357"/>
      <c r="J167" s="314" t="s">
        <v>458</v>
      </c>
      <c r="K167" s="292"/>
    </row>
    <row r="168" s="1" customFormat="1" ht="5.25" customHeight="1">
      <c r="B168" s="322"/>
      <c r="C168" s="317"/>
      <c r="D168" s="317"/>
      <c r="E168" s="317"/>
      <c r="F168" s="317"/>
      <c r="G168" s="318"/>
      <c r="H168" s="317"/>
      <c r="I168" s="317"/>
      <c r="J168" s="317"/>
      <c r="K168" s="345"/>
    </row>
    <row r="169" s="1" customFormat="1" ht="15" customHeight="1">
      <c r="B169" s="322"/>
      <c r="C169" s="297" t="s">
        <v>462</v>
      </c>
      <c r="D169" s="297"/>
      <c r="E169" s="297"/>
      <c r="F169" s="320" t="s">
        <v>459</v>
      </c>
      <c r="G169" s="297"/>
      <c r="H169" s="297" t="s">
        <v>499</v>
      </c>
      <c r="I169" s="297" t="s">
        <v>461</v>
      </c>
      <c r="J169" s="297">
        <v>120</v>
      </c>
      <c r="K169" s="345"/>
    </row>
    <row r="170" s="1" customFormat="1" ht="15" customHeight="1">
      <c r="B170" s="322"/>
      <c r="C170" s="297" t="s">
        <v>508</v>
      </c>
      <c r="D170" s="297"/>
      <c r="E170" s="297"/>
      <c r="F170" s="320" t="s">
        <v>459</v>
      </c>
      <c r="G170" s="297"/>
      <c r="H170" s="297" t="s">
        <v>509</v>
      </c>
      <c r="I170" s="297" t="s">
        <v>461</v>
      </c>
      <c r="J170" s="297" t="s">
        <v>510</v>
      </c>
      <c r="K170" s="345"/>
    </row>
    <row r="171" s="1" customFormat="1" ht="15" customHeight="1">
      <c r="B171" s="322"/>
      <c r="C171" s="297" t="s">
        <v>85</v>
      </c>
      <c r="D171" s="297"/>
      <c r="E171" s="297"/>
      <c r="F171" s="320" t="s">
        <v>459</v>
      </c>
      <c r="G171" s="297"/>
      <c r="H171" s="297" t="s">
        <v>526</v>
      </c>
      <c r="I171" s="297" t="s">
        <v>461</v>
      </c>
      <c r="J171" s="297" t="s">
        <v>510</v>
      </c>
      <c r="K171" s="345"/>
    </row>
    <row r="172" s="1" customFormat="1" ht="15" customHeight="1">
      <c r="B172" s="322"/>
      <c r="C172" s="297" t="s">
        <v>464</v>
      </c>
      <c r="D172" s="297"/>
      <c r="E172" s="297"/>
      <c r="F172" s="320" t="s">
        <v>465</v>
      </c>
      <c r="G172" s="297"/>
      <c r="H172" s="297" t="s">
        <v>526</v>
      </c>
      <c r="I172" s="297" t="s">
        <v>461</v>
      </c>
      <c r="J172" s="297">
        <v>50</v>
      </c>
      <c r="K172" s="345"/>
    </row>
    <row r="173" s="1" customFormat="1" ht="15" customHeight="1">
      <c r="B173" s="322"/>
      <c r="C173" s="297" t="s">
        <v>467</v>
      </c>
      <c r="D173" s="297"/>
      <c r="E173" s="297"/>
      <c r="F173" s="320" t="s">
        <v>459</v>
      </c>
      <c r="G173" s="297"/>
      <c r="H173" s="297" t="s">
        <v>526</v>
      </c>
      <c r="I173" s="297" t="s">
        <v>469</v>
      </c>
      <c r="J173" s="297"/>
      <c r="K173" s="345"/>
    </row>
    <row r="174" s="1" customFormat="1" ht="15" customHeight="1">
      <c r="B174" s="322"/>
      <c r="C174" s="297" t="s">
        <v>478</v>
      </c>
      <c r="D174" s="297"/>
      <c r="E174" s="297"/>
      <c r="F174" s="320" t="s">
        <v>465</v>
      </c>
      <c r="G174" s="297"/>
      <c r="H174" s="297" t="s">
        <v>526</v>
      </c>
      <c r="I174" s="297" t="s">
        <v>461</v>
      </c>
      <c r="J174" s="297">
        <v>50</v>
      </c>
      <c r="K174" s="345"/>
    </row>
    <row r="175" s="1" customFormat="1" ht="15" customHeight="1">
      <c r="B175" s="322"/>
      <c r="C175" s="297" t="s">
        <v>486</v>
      </c>
      <c r="D175" s="297"/>
      <c r="E175" s="297"/>
      <c r="F175" s="320" t="s">
        <v>465</v>
      </c>
      <c r="G175" s="297"/>
      <c r="H175" s="297" t="s">
        <v>526</v>
      </c>
      <c r="I175" s="297" t="s">
        <v>461</v>
      </c>
      <c r="J175" s="297">
        <v>50</v>
      </c>
      <c r="K175" s="345"/>
    </row>
    <row r="176" s="1" customFormat="1" ht="15" customHeight="1">
      <c r="B176" s="322"/>
      <c r="C176" s="297" t="s">
        <v>484</v>
      </c>
      <c r="D176" s="297"/>
      <c r="E176" s="297"/>
      <c r="F176" s="320" t="s">
        <v>465</v>
      </c>
      <c r="G176" s="297"/>
      <c r="H176" s="297" t="s">
        <v>526</v>
      </c>
      <c r="I176" s="297" t="s">
        <v>461</v>
      </c>
      <c r="J176" s="297">
        <v>50</v>
      </c>
      <c r="K176" s="345"/>
    </row>
    <row r="177" s="1" customFormat="1" ht="15" customHeight="1">
      <c r="B177" s="322"/>
      <c r="C177" s="297" t="s">
        <v>106</v>
      </c>
      <c r="D177" s="297"/>
      <c r="E177" s="297"/>
      <c r="F177" s="320" t="s">
        <v>459</v>
      </c>
      <c r="G177" s="297"/>
      <c r="H177" s="297" t="s">
        <v>527</v>
      </c>
      <c r="I177" s="297" t="s">
        <v>528</v>
      </c>
      <c r="J177" s="297"/>
      <c r="K177" s="345"/>
    </row>
    <row r="178" s="1" customFormat="1" ht="15" customHeight="1">
      <c r="B178" s="322"/>
      <c r="C178" s="297" t="s">
        <v>57</v>
      </c>
      <c r="D178" s="297"/>
      <c r="E178" s="297"/>
      <c r="F178" s="320" t="s">
        <v>459</v>
      </c>
      <c r="G178" s="297"/>
      <c r="H178" s="297" t="s">
        <v>529</v>
      </c>
      <c r="I178" s="297" t="s">
        <v>530</v>
      </c>
      <c r="J178" s="297">
        <v>1</v>
      </c>
      <c r="K178" s="345"/>
    </row>
    <row r="179" s="1" customFormat="1" ht="15" customHeight="1">
      <c r="B179" s="322"/>
      <c r="C179" s="297" t="s">
        <v>53</v>
      </c>
      <c r="D179" s="297"/>
      <c r="E179" s="297"/>
      <c r="F179" s="320" t="s">
        <v>459</v>
      </c>
      <c r="G179" s="297"/>
      <c r="H179" s="297" t="s">
        <v>531</v>
      </c>
      <c r="I179" s="297" t="s">
        <v>461</v>
      </c>
      <c r="J179" s="297">
        <v>20</v>
      </c>
      <c r="K179" s="345"/>
    </row>
    <row r="180" s="1" customFormat="1" ht="15" customHeight="1">
      <c r="B180" s="322"/>
      <c r="C180" s="297" t="s">
        <v>54</v>
      </c>
      <c r="D180" s="297"/>
      <c r="E180" s="297"/>
      <c r="F180" s="320" t="s">
        <v>459</v>
      </c>
      <c r="G180" s="297"/>
      <c r="H180" s="297" t="s">
        <v>532</v>
      </c>
      <c r="I180" s="297" t="s">
        <v>461</v>
      </c>
      <c r="J180" s="297">
        <v>255</v>
      </c>
      <c r="K180" s="345"/>
    </row>
    <row r="181" s="1" customFormat="1" ht="15" customHeight="1">
      <c r="B181" s="322"/>
      <c r="C181" s="297" t="s">
        <v>107</v>
      </c>
      <c r="D181" s="297"/>
      <c r="E181" s="297"/>
      <c r="F181" s="320" t="s">
        <v>459</v>
      </c>
      <c r="G181" s="297"/>
      <c r="H181" s="297" t="s">
        <v>423</v>
      </c>
      <c r="I181" s="297" t="s">
        <v>461</v>
      </c>
      <c r="J181" s="297">
        <v>10</v>
      </c>
      <c r="K181" s="345"/>
    </row>
    <row r="182" s="1" customFormat="1" ht="15" customHeight="1">
      <c r="B182" s="322"/>
      <c r="C182" s="297" t="s">
        <v>108</v>
      </c>
      <c r="D182" s="297"/>
      <c r="E182" s="297"/>
      <c r="F182" s="320" t="s">
        <v>459</v>
      </c>
      <c r="G182" s="297"/>
      <c r="H182" s="297" t="s">
        <v>533</v>
      </c>
      <c r="I182" s="297" t="s">
        <v>494</v>
      </c>
      <c r="J182" s="297"/>
      <c r="K182" s="345"/>
    </row>
    <row r="183" s="1" customFormat="1" ht="15" customHeight="1">
      <c r="B183" s="322"/>
      <c r="C183" s="297" t="s">
        <v>534</v>
      </c>
      <c r="D183" s="297"/>
      <c r="E183" s="297"/>
      <c r="F183" s="320" t="s">
        <v>459</v>
      </c>
      <c r="G183" s="297"/>
      <c r="H183" s="297" t="s">
        <v>535</v>
      </c>
      <c r="I183" s="297" t="s">
        <v>494</v>
      </c>
      <c r="J183" s="297"/>
      <c r="K183" s="345"/>
    </row>
    <row r="184" s="1" customFormat="1" ht="15" customHeight="1">
      <c r="B184" s="322"/>
      <c r="C184" s="297" t="s">
        <v>523</v>
      </c>
      <c r="D184" s="297"/>
      <c r="E184" s="297"/>
      <c r="F184" s="320" t="s">
        <v>459</v>
      </c>
      <c r="G184" s="297"/>
      <c r="H184" s="297" t="s">
        <v>536</v>
      </c>
      <c r="I184" s="297" t="s">
        <v>494</v>
      </c>
      <c r="J184" s="297"/>
      <c r="K184" s="345"/>
    </row>
    <row r="185" s="1" customFormat="1" ht="15" customHeight="1">
      <c r="B185" s="322"/>
      <c r="C185" s="297" t="s">
        <v>110</v>
      </c>
      <c r="D185" s="297"/>
      <c r="E185" s="297"/>
      <c r="F185" s="320" t="s">
        <v>465</v>
      </c>
      <c r="G185" s="297"/>
      <c r="H185" s="297" t="s">
        <v>537</v>
      </c>
      <c r="I185" s="297" t="s">
        <v>461</v>
      </c>
      <c r="J185" s="297">
        <v>50</v>
      </c>
      <c r="K185" s="345"/>
    </row>
    <row r="186" s="1" customFormat="1" ht="15" customHeight="1">
      <c r="B186" s="322"/>
      <c r="C186" s="297" t="s">
        <v>538</v>
      </c>
      <c r="D186" s="297"/>
      <c r="E186" s="297"/>
      <c r="F186" s="320" t="s">
        <v>465</v>
      </c>
      <c r="G186" s="297"/>
      <c r="H186" s="297" t="s">
        <v>539</v>
      </c>
      <c r="I186" s="297" t="s">
        <v>540</v>
      </c>
      <c r="J186" s="297"/>
      <c r="K186" s="345"/>
    </row>
    <row r="187" s="1" customFormat="1" ht="15" customHeight="1">
      <c r="B187" s="322"/>
      <c r="C187" s="297" t="s">
        <v>541</v>
      </c>
      <c r="D187" s="297"/>
      <c r="E187" s="297"/>
      <c r="F187" s="320" t="s">
        <v>465</v>
      </c>
      <c r="G187" s="297"/>
      <c r="H187" s="297" t="s">
        <v>542</v>
      </c>
      <c r="I187" s="297" t="s">
        <v>540</v>
      </c>
      <c r="J187" s="297"/>
      <c r="K187" s="345"/>
    </row>
    <row r="188" s="1" customFormat="1" ht="15" customHeight="1">
      <c r="B188" s="322"/>
      <c r="C188" s="297" t="s">
        <v>543</v>
      </c>
      <c r="D188" s="297"/>
      <c r="E188" s="297"/>
      <c r="F188" s="320" t="s">
        <v>465</v>
      </c>
      <c r="G188" s="297"/>
      <c r="H188" s="297" t="s">
        <v>544</v>
      </c>
      <c r="I188" s="297" t="s">
        <v>540</v>
      </c>
      <c r="J188" s="297"/>
      <c r="K188" s="345"/>
    </row>
    <row r="189" s="1" customFormat="1" ht="15" customHeight="1">
      <c r="B189" s="322"/>
      <c r="C189" s="358" t="s">
        <v>545</v>
      </c>
      <c r="D189" s="297"/>
      <c r="E189" s="297"/>
      <c r="F189" s="320" t="s">
        <v>465</v>
      </c>
      <c r="G189" s="297"/>
      <c r="H189" s="297" t="s">
        <v>546</v>
      </c>
      <c r="I189" s="297" t="s">
        <v>547</v>
      </c>
      <c r="J189" s="359" t="s">
        <v>548</v>
      </c>
      <c r="K189" s="345"/>
    </row>
    <row r="190" s="1" customFormat="1" ht="15" customHeight="1">
      <c r="B190" s="322"/>
      <c r="C190" s="358" t="s">
        <v>42</v>
      </c>
      <c r="D190" s="297"/>
      <c r="E190" s="297"/>
      <c r="F190" s="320" t="s">
        <v>459</v>
      </c>
      <c r="G190" s="297"/>
      <c r="H190" s="294" t="s">
        <v>549</v>
      </c>
      <c r="I190" s="297" t="s">
        <v>550</v>
      </c>
      <c r="J190" s="297"/>
      <c r="K190" s="345"/>
    </row>
    <row r="191" s="1" customFormat="1" ht="15" customHeight="1">
      <c r="B191" s="322"/>
      <c r="C191" s="358" t="s">
        <v>551</v>
      </c>
      <c r="D191" s="297"/>
      <c r="E191" s="297"/>
      <c r="F191" s="320" t="s">
        <v>459</v>
      </c>
      <c r="G191" s="297"/>
      <c r="H191" s="297" t="s">
        <v>552</v>
      </c>
      <c r="I191" s="297" t="s">
        <v>494</v>
      </c>
      <c r="J191" s="297"/>
      <c r="K191" s="345"/>
    </row>
    <row r="192" s="1" customFormat="1" ht="15" customHeight="1">
      <c r="B192" s="322"/>
      <c r="C192" s="358" t="s">
        <v>553</v>
      </c>
      <c r="D192" s="297"/>
      <c r="E192" s="297"/>
      <c r="F192" s="320" t="s">
        <v>459</v>
      </c>
      <c r="G192" s="297"/>
      <c r="H192" s="297" t="s">
        <v>554</v>
      </c>
      <c r="I192" s="297" t="s">
        <v>494</v>
      </c>
      <c r="J192" s="297"/>
      <c r="K192" s="345"/>
    </row>
    <row r="193" s="1" customFormat="1" ht="15" customHeight="1">
      <c r="B193" s="322"/>
      <c r="C193" s="358" t="s">
        <v>555</v>
      </c>
      <c r="D193" s="297"/>
      <c r="E193" s="297"/>
      <c r="F193" s="320" t="s">
        <v>465</v>
      </c>
      <c r="G193" s="297"/>
      <c r="H193" s="297" t="s">
        <v>556</v>
      </c>
      <c r="I193" s="297" t="s">
        <v>494</v>
      </c>
      <c r="J193" s="297"/>
      <c r="K193" s="345"/>
    </row>
    <row r="194" s="1" customFormat="1" ht="15" customHeight="1">
      <c r="B194" s="351"/>
      <c r="C194" s="360"/>
      <c r="D194" s="331"/>
      <c r="E194" s="331"/>
      <c r="F194" s="331"/>
      <c r="G194" s="331"/>
      <c r="H194" s="331"/>
      <c r="I194" s="331"/>
      <c r="J194" s="331"/>
      <c r="K194" s="352"/>
    </row>
    <row r="195" s="1" customFormat="1" ht="18.75" customHeight="1">
      <c r="B195" s="333"/>
      <c r="C195" s="343"/>
      <c r="D195" s="343"/>
      <c r="E195" s="343"/>
      <c r="F195" s="353"/>
      <c r="G195" s="343"/>
      <c r="H195" s="343"/>
      <c r="I195" s="343"/>
      <c r="J195" s="343"/>
      <c r="K195" s="333"/>
    </row>
    <row r="196" s="1" customFormat="1" ht="18.75" customHeight="1">
      <c r="B196" s="333"/>
      <c r="C196" s="343"/>
      <c r="D196" s="343"/>
      <c r="E196" s="343"/>
      <c r="F196" s="353"/>
      <c r="G196" s="343"/>
      <c r="H196" s="343"/>
      <c r="I196" s="343"/>
      <c r="J196" s="343"/>
      <c r="K196" s="333"/>
    </row>
    <row r="197" s="1" customFormat="1" ht="18.75" customHeight="1">
      <c r="B197" s="305"/>
      <c r="C197" s="305"/>
      <c r="D197" s="305"/>
      <c r="E197" s="305"/>
      <c r="F197" s="305"/>
      <c r="G197" s="305"/>
      <c r="H197" s="305"/>
      <c r="I197" s="305"/>
      <c r="J197" s="305"/>
      <c r="K197" s="305"/>
    </row>
    <row r="198" s="1" customFormat="1" ht="13.5">
      <c r="B198" s="284"/>
      <c r="C198" s="285"/>
      <c r="D198" s="285"/>
      <c r="E198" s="285"/>
      <c r="F198" s="285"/>
      <c r="G198" s="285"/>
      <c r="H198" s="285"/>
      <c r="I198" s="285"/>
      <c r="J198" s="285"/>
      <c r="K198" s="286"/>
    </row>
    <row r="199" s="1" customFormat="1" ht="21">
      <c r="B199" s="287"/>
      <c r="C199" s="288" t="s">
        <v>557</v>
      </c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5.5" customHeight="1">
      <c r="B200" s="287"/>
      <c r="C200" s="361" t="s">
        <v>558</v>
      </c>
      <c r="D200" s="361"/>
      <c r="E200" s="361"/>
      <c r="F200" s="361" t="s">
        <v>559</v>
      </c>
      <c r="G200" s="362"/>
      <c r="H200" s="361" t="s">
        <v>560</v>
      </c>
      <c r="I200" s="361"/>
      <c r="J200" s="361"/>
      <c r="K200" s="289"/>
    </row>
    <row r="201" s="1" customFormat="1" ht="5.25" customHeight="1">
      <c r="B201" s="322"/>
      <c r="C201" s="317"/>
      <c r="D201" s="317"/>
      <c r="E201" s="317"/>
      <c r="F201" s="317"/>
      <c r="G201" s="343"/>
      <c r="H201" s="317"/>
      <c r="I201" s="317"/>
      <c r="J201" s="317"/>
      <c r="K201" s="345"/>
    </row>
    <row r="202" s="1" customFormat="1" ht="15" customHeight="1">
      <c r="B202" s="322"/>
      <c r="C202" s="297" t="s">
        <v>550</v>
      </c>
      <c r="D202" s="297"/>
      <c r="E202" s="297"/>
      <c r="F202" s="320" t="s">
        <v>43</v>
      </c>
      <c r="G202" s="297"/>
      <c r="H202" s="297" t="s">
        <v>561</v>
      </c>
      <c r="I202" s="297"/>
      <c r="J202" s="297"/>
      <c r="K202" s="345"/>
    </row>
    <row r="203" s="1" customFormat="1" ht="15" customHeight="1">
      <c r="B203" s="322"/>
      <c r="C203" s="297"/>
      <c r="D203" s="297"/>
      <c r="E203" s="297"/>
      <c r="F203" s="320" t="s">
        <v>44</v>
      </c>
      <c r="G203" s="297"/>
      <c r="H203" s="297" t="s">
        <v>562</v>
      </c>
      <c r="I203" s="297"/>
      <c r="J203" s="297"/>
      <c r="K203" s="345"/>
    </row>
    <row r="204" s="1" customFormat="1" ht="15" customHeight="1">
      <c r="B204" s="322"/>
      <c r="C204" s="297"/>
      <c r="D204" s="297"/>
      <c r="E204" s="297"/>
      <c r="F204" s="320" t="s">
        <v>47</v>
      </c>
      <c r="G204" s="297"/>
      <c r="H204" s="297" t="s">
        <v>563</v>
      </c>
      <c r="I204" s="297"/>
      <c r="J204" s="297"/>
      <c r="K204" s="345"/>
    </row>
    <row r="205" s="1" customFormat="1" ht="15" customHeight="1">
      <c r="B205" s="322"/>
      <c r="C205" s="297"/>
      <c r="D205" s="297"/>
      <c r="E205" s="297"/>
      <c r="F205" s="320" t="s">
        <v>45</v>
      </c>
      <c r="G205" s="297"/>
      <c r="H205" s="297" t="s">
        <v>564</v>
      </c>
      <c r="I205" s="297"/>
      <c r="J205" s="297"/>
      <c r="K205" s="345"/>
    </row>
    <row r="206" s="1" customFormat="1" ht="15" customHeight="1">
      <c r="B206" s="322"/>
      <c r="C206" s="297"/>
      <c r="D206" s="297"/>
      <c r="E206" s="297"/>
      <c r="F206" s="320" t="s">
        <v>46</v>
      </c>
      <c r="G206" s="297"/>
      <c r="H206" s="297" t="s">
        <v>565</v>
      </c>
      <c r="I206" s="297"/>
      <c r="J206" s="297"/>
      <c r="K206" s="345"/>
    </row>
    <row r="207" s="1" customFormat="1" ht="15" customHeight="1">
      <c r="B207" s="322"/>
      <c r="C207" s="297"/>
      <c r="D207" s="297"/>
      <c r="E207" s="297"/>
      <c r="F207" s="320"/>
      <c r="G207" s="297"/>
      <c r="H207" s="297"/>
      <c r="I207" s="297"/>
      <c r="J207" s="297"/>
      <c r="K207" s="345"/>
    </row>
    <row r="208" s="1" customFormat="1" ht="15" customHeight="1">
      <c r="B208" s="322"/>
      <c r="C208" s="297" t="s">
        <v>506</v>
      </c>
      <c r="D208" s="297"/>
      <c r="E208" s="297"/>
      <c r="F208" s="320" t="s">
        <v>78</v>
      </c>
      <c r="G208" s="297"/>
      <c r="H208" s="297" t="s">
        <v>566</v>
      </c>
      <c r="I208" s="297"/>
      <c r="J208" s="297"/>
      <c r="K208" s="345"/>
    </row>
    <row r="209" s="1" customFormat="1" ht="15" customHeight="1">
      <c r="B209" s="322"/>
      <c r="C209" s="297"/>
      <c r="D209" s="297"/>
      <c r="E209" s="297"/>
      <c r="F209" s="320" t="s">
        <v>404</v>
      </c>
      <c r="G209" s="297"/>
      <c r="H209" s="297" t="s">
        <v>405</v>
      </c>
      <c r="I209" s="297"/>
      <c r="J209" s="297"/>
      <c r="K209" s="345"/>
    </row>
    <row r="210" s="1" customFormat="1" ht="15" customHeight="1">
      <c r="B210" s="322"/>
      <c r="C210" s="297"/>
      <c r="D210" s="297"/>
      <c r="E210" s="297"/>
      <c r="F210" s="320" t="s">
        <v>402</v>
      </c>
      <c r="G210" s="297"/>
      <c r="H210" s="297" t="s">
        <v>567</v>
      </c>
      <c r="I210" s="297"/>
      <c r="J210" s="297"/>
      <c r="K210" s="345"/>
    </row>
    <row r="211" s="1" customFormat="1" ht="15" customHeight="1">
      <c r="B211" s="363"/>
      <c r="C211" s="297"/>
      <c r="D211" s="297"/>
      <c r="E211" s="297"/>
      <c r="F211" s="320" t="s">
        <v>406</v>
      </c>
      <c r="G211" s="358"/>
      <c r="H211" s="349" t="s">
        <v>88</v>
      </c>
      <c r="I211" s="349"/>
      <c r="J211" s="349"/>
      <c r="K211" s="364"/>
    </row>
    <row r="212" s="1" customFormat="1" ht="15" customHeight="1">
      <c r="B212" s="363"/>
      <c r="C212" s="297"/>
      <c r="D212" s="297"/>
      <c r="E212" s="297"/>
      <c r="F212" s="320" t="s">
        <v>284</v>
      </c>
      <c r="G212" s="358"/>
      <c r="H212" s="349" t="s">
        <v>285</v>
      </c>
      <c r="I212" s="349"/>
      <c r="J212" s="349"/>
      <c r="K212" s="364"/>
    </row>
    <row r="213" s="1" customFormat="1" ht="15" customHeight="1">
      <c r="B213" s="363"/>
      <c r="C213" s="297"/>
      <c r="D213" s="297"/>
      <c r="E213" s="297"/>
      <c r="F213" s="320"/>
      <c r="G213" s="358"/>
      <c r="H213" s="349"/>
      <c r="I213" s="349"/>
      <c r="J213" s="349"/>
      <c r="K213" s="364"/>
    </row>
    <row r="214" s="1" customFormat="1" ht="15" customHeight="1">
      <c r="B214" s="363"/>
      <c r="C214" s="297" t="s">
        <v>530</v>
      </c>
      <c r="D214" s="297"/>
      <c r="E214" s="297"/>
      <c r="F214" s="320">
        <v>1</v>
      </c>
      <c r="G214" s="358"/>
      <c r="H214" s="349" t="s">
        <v>568</v>
      </c>
      <c r="I214" s="349"/>
      <c r="J214" s="349"/>
      <c r="K214" s="364"/>
    </row>
    <row r="215" s="1" customFormat="1" ht="15" customHeight="1">
      <c r="B215" s="363"/>
      <c r="C215" s="297"/>
      <c r="D215" s="297"/>
      <c r="E215" s="297"/>
      <c r="F215" s="320">
        <v>2</v>
      </c>
      <c r="G215" s="358"/>
      <c r="H215" s="349" t="s">
        <v>569</v>
      </c>
      <c r="I215" s="349"/>
      <c r="J215" s="349"/>
      <c r="K215" s="364"/>
    </row>
    <row r="216" s="1" customFormat="1" ht="15" customHeight="1">
      <c r="B216" s="363"/>
      <c r="C216" s="297"/>
      <c r="D216" s="297"/>
      <c r="E216" s="297"/>
      <c r="F216" s="320">
        <v>3</v>
      </c>
      <c r="G216" s="358"/>
      <c r="H216" s="349" t="s">
        <v>570</v>
      </c>
      <c r="I216" s="349"/>
      <c r="J216" s="349"/>
      <c r="K216" s="364"/>
    </row>
    <row r="217" s="1" customFormat="1" ht="15" customHeight="1">
      <c r="B217" s="363"/>
      <c r="C217" s="297"/>
      <c r="D217" s="297"/>
      <c r="E217" s="297"/>
      <c r="F217" s="320">
        <v>4</v>
      </c>
      <c r="G217" s="358"/>
      <c r="H217" s="349" t="s">
        <v>571</v>
      </c>
      <c r="I217" s="349"/>
      <c r="J217" s="349"/>
      <c r="K217" s="364"/>
    </row>
    <row r="218" s="1" customFormat="1" ht="12.75" customHeight="1">
      <c r="B218" s="365"/>
      <c r="C218" s="366"/>
      <c r="D218" s="366"/>
      <c r="E218" s="366"/>
      <c r="F218" s="366"/>
      <c r="G218" s="366"/>
      <c r="H218" s="366"/>
      <c r="I218" s="366"/>
      <c r="J218" s="366"/>
      <c r="K218" s="36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</dc:creator>
  <cp:lastModifiedBy>PC</cp:lastModifiedBy>
  <dcterms:created xsi:type="dcterms:W3CDTF">2021-09-06T12:37:57Z</dcterms:created>
  <dcterms:modified xsi:type="dcterms:W3CDTF">2021-09-06T12:38:02Z</dcterms:modified>
</cp:coreProperties>
</file>